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221"/>
  <workbookPr/>
  <bookViews>
    <workbookView xWindow="0" yWindow="0" windowWidth="25600" windowHeight="15460" tabRatio="502" activeTab="0"/>
  </bookViews>
  <sheets>
    <sheet name="1_FICHE_MALNUTRITION" sheetId="13" r:id="rId1"/>
    <sheet name="2_FICHE_SOINS SANITAIRE" sheetId="14" r:id="rId2"/>
    <sheet name="3_FICHE_PROTECTION SOCIALE" sheetId="18" r:id="rId3"/>
    <sheet name="4_FICHE_ANJE ET AEN" sheetId="2" r:id="rId4"/>
    <sheet name="5_FICHE_MCNTLN" sheetId="3" r:id="rId5"/>
    <sheet name="6_FICHE_MiCRONUTRIMENTS" sheetId="4" r:id="rId6"/>
    <sheet name="7_FICHE_EDUCATION" sheetId="17" r:id="rId7"/>
    <sheet name="8_FICHE_PRODUCTION VIVRIÈRE" sheetId="5" r:id="rId8"/>
    <sheet name="9_FICHE_PFNL" sheetId="15" r:id="rId9"/>
    <sheet name="10_FICHE_ANIMAL ET HALIEUTIQUE" sheetId="6" r:id="rId10"/>
    <sheet name="11_FICHE_SECURITÉ SANITAIRE" sheetId="7" r:id="rId11"/>
    <sheet name="12_FICHE_WASH" sheetId="8" r:id="rId12"/>
    <sheet name="13_FICHE_RECHARCHE_FORMATION" sheetId="9" r:id="rId13"/>
    <sheet name="14_FICHE_PAIDOYER" sheetId="10" r:id="rId14"/>
    <sheet name="15_FICHE_SUIVI_EVALUATION" sheetId="11" r:id="rId15"/>
    <sheet name="16_FICHE_COORDINATION" sheetId="12" r:id="rId16"/>
    <sheet name="BUDGETTOTAL" sheetId="16" r:id="rId17"/>
  </sheets>
  <definedNames/>
  <calcPr calcId="140000"/>
  <extLst/>
</workbook>
</file>

<file path=xl/comments1.xml><?xml version="1.0" encoding="utf-8"?>
<comments xmlns="http://schemas.openxmlformats.org/spreadsheetml/2006/main">
  <authors>
    <author>SOULEYMANE</author>
  </authors>
  <commentList>
    <comment ref="A5" authorId="0">
      <text>
        <r>
          <rPr>
            <b/>
            <sz val="9"/>
            <rFont val="Tahoma"/>
            <family val="2"/>
          </rPr>
          <t>Voir Estelle</t>
        </r>
        <r>
          <rPr>
            <sz val="9"/>
            <rFont val="Tahoma"/>
            <family val="2"/>
          </rPr>
          <t xml:space="preserve">
</t>
        </r>
      </text>
    </comment>
    <comment ref="A7" authorId="0">
      <text>
        <r>
          <rPr>
            <b/>
            <sz val="9"/>
            <rFont val="Tahoma"/>
            <family val="2"/>
          </rPr>
          <t>Preciser le nombre de PEP, de pharmaciens et de logisticiens à former</t>
        </r>
        <r>
          <rPr>
            <sz val="9"/>
            <rFont val="Tahoma"/>
            <family val="2"/>
          </rPr>
          <t xml:space="preserve">
</t>
        </r>
      </text>
    </comment>
  </commentList>
</comments>
</file>

<file path=xl/comments13.xml><?xml version="1.0" encoding="utf-8"?>
<comments xmlns="http://schemas.openxmlformats.org/spreadsheetml/2006/main">
  <authors>
    <author>SOULEYMANE</author>
    <author>User</author>
  </authors>
  <commentList>
    <comment ref="A5" authorId="0">
      <text>
        <r>
          <rPr>
            <b/>
            <sz val="9"/>
            <rFont val="Tahoma"/>
            <family val="2"/>
          </rPr>
          <t>activité à clarifier pour une meilleure budgetisation</t>
        </r>
        <r>
          <rPr>
            <sz val="9"/>
            <rFont val="Tahoma"/>
            <family val="2"/>
          </rPr>
          <t xml:space="preserve">
</t>
        </r>
      </text>
    </comment>
    <comment ref="A15" authorId="1">
      <text>
        <r>
          <rPr>
            <b/>
            <sz val="9"/>
            <rFont val="Tahoma"/>
            <family val="2"/>
          </rPr>
          <t>User:</t>
        </r>
        <r>
          <rPr>
            <sz val="9"/>
            <rFont val="Tahoma"/>
            <family val="2"/>
          </rPr>
          <t xml:space="preserve">
A supprimer car pris en compte en nutrition</t>
        </r>
      </text>
    </comment>
  </commentList>
</comments>
</file>

<file path=xl/sharedStrings.xml><?xml version="1.0" encoding="utf-8"?>
<sst xmlns="http://schemas.openxmlformats.org/spreadsheetml/2006/main" count="375" uniqueCount="332">
  <si>
    <t>1.1.1.1. Reproduire et diffuser  16000  aide-mémoire pratique
pour les ASBC et les OBCE pour la délivrance des services enrapport avec la mise en oeuvre du PISA</t>
  </si>
  <si>
    <t xml:space="preserve">1.1.1.2. Former 35839 acteurs commununautaires sur le PISA au niveau des districts sanitaires </t>
  </si>
  <si>
    <t>1.1.1.3. Réaliser au moins 1543 auto-diagnostics communautaires de base dans l'aire des formations sanitaires</t>
  </si>
  <si>
    <t xml:space="preserve">1.1.1.4. Assurer la supervision des acteurs communautaires sur l'ANJE </t>
  </si>
  <si>
    <t>1.1.1.6. Elaborer des supports de communication sur l’ANJE (boîtes à image, aides mémoires pratique ANJE, cartes conseil ANJE, supports audiovisuels) en prenant en compte les nouvelles recommandations de l’OMS sur l’ANJE</t>
  </si>
  <si>
    <t>1.1.1.6. Reproduire les supports de communication sur l’ANJE (25 000 boîtes à image, 5 000 aides mémoires pratique ANJE, 5 000 cartes conseil ANJE, 400 supports audiovisuels) en prenant en compte les nouvelles recommandations de l’OMS sur l’ANJE</t>
  </si>
  <si>
    <t>1.1.2.5. Poursuivre la mise en place des GASPA et assurer leur fonctionnement</t>
  </si>
  <si>
    <t>1.1.3.3. Organiser annuellement la Semaine Mondiale de l'Allaitementement Maternel (SMAM)</t>
  </si>
  <si>
    <t>1.1.4.1. Appuyer le processus d’intégration de l’ANJE dans les curricula de formation de base des agents de santé</t>
  </si>
  <si>
    <t>1.1.4.2. Poursuivre la formation des formateurs régionaux sur le PISA au niveau des régions du Centre, du centre Ouest, du centre est et des Hauts Bassins</t>
  </si>
  <si>
    <t>1.1.4.3. Former les agents de santé sur le PISA au niveau des régions du Centre, du centre Ouest, du centre est et des Hauts Bassins</t>
  </si>
  <si>
    <t>1.1.4.4. Assurer la supervision des prestataires de santé sur l'ANJE</t>
  </si>
  <si>
    <t>1.1.4.6. Elaborer et reproduire un outil pratique sur la gestion de l’ANJE dans les situations difficiles</t>
  </si>
  <si>
    <t>1.1.4.7. Organiser des sessions d'orientation sur la gestion de l’ANJE dans les situations d’urgence en direction des prestataires</t>
  </si>
  <si>
    <t>1.1.5.1. Organiser une session de plaidoyer en direction du parlement pour l’adoption  de arrêté portant application du Code international de commercialisation des substituts du lait maternel</t>
  </si>
  <si>
    <t>1.1.5.2. Assurer la vulgarisation de l'arrêté d'application du Code international de commercialisation des substituts du lait maternel auprès des professionnels de santé du secteur privé agroalimentaire et du grand public.</t>
  </si>
  <si>
    <r>
      <t xml:space="preserve">1.1.5.3. Effectuer des sorties conjointes de suivi de l'application de l’arrêté portant </t>
    </r>
    <r>
      <rPr>
        <b/>
        <sz val="11"/>
        <rFont val="Cambria"/>
        <family val="1"/>
      </rPr>
      <t>commercialisation des substituts du lait maternel</t>
    </r>
  </si>
  <si>
    <t>1.7.1.4. Acquérir des ustensiles et instruments de mesure pour la préparation des laits thérapeutiques et pour les démonstrations culinaires</t>
  </si>
  <si>
    <t>1.7.1.6. Acquérir du ustensiles de mesure pour les démonstrations culinaires en ambulatoire</t>
  </si>
  <si>
    <t xml:space="preserve">1.7.1.7. Reproduire les outils de suivi et de gestion de la prise en charge  de la MA  </t>
  </si>
  <si>
    <t>1.7.2.1. Former/Recycler au moins deux agents de santé par formation sanitaire sur  PCIMA</t>
  </si>
  <si>
    <t xml:space="preserve">1.7.2.3. Recycler chaque 2 ans les ASBC sur la PCIMA </t>
  </si>
  <si>
    <t xml:space="preserve">1.7.2.4. Assurer la supervision des prestataires de santé sur la PCIMA </t>
  </si>
  <si>
    <t xml:space="preserve">1.7.2.5. Réaliser des audits sur la prise en charge intégré de la malnutrition aigue </t>
  </si>
  <si>
    <t>1.7.3.2. Former les associations féminines et les mères d'enfants de moins de 5 ans au dépistage de la MA</t>
  </si>
  <si>
    <t>1.7.3.4. Acquerir des MUAC au profit des FS</t>
  </si>
  <si>
    <t>1.7.3.5. Former  les TPS au dépistage de la MA</t>
  </si>
  <si>
    <t>1.8.1.1. Élaborer des directives de prévention et de prise en charge de la malnutrition en situation d'urgence</t>
  </si>
  <si>
    <t xml:space="preserve">2.1.1.3. Organiser une fois par semestre les JVA+  </t>
  </si>
  <si>
    <t>2.1.1.4. Tenir des ateliers d'orientation des acteurs pour le passage de la SVA en routine pour les enfants de 6 à 11 mois</t>
  </si>
  <si>
    <t>2.1.1.6. Reproduire des exemplaires du carnet de santé révisé de la mère et de l'enfant</t>
  </si>
  <si>
    <t>ANJE et AEN</t>
  </si>
  <si>
    <t>3.1.1.1. Organiser annuellement dans chaque régions deux campagnes de dépistage des MNT liées à la nutrition</t>
  </si>
  <si>
    <t>3.1.1.2. Organiser des campages de depistage des MNT liées à la nutrition  dans les écoles</t>
  </si>
  <si>
    <t>3.1.1.3. Oragniser des campagne de sensibilisation dans les écoles pour l'adoption de bonne pratiques nutritionnelles.</t>
  </si>
  <si>
    <t xml:space="preserve">3.1.1.5. Reproduire 80000 dépliants sur les conseils de prévention des MNTN  </t>
  </si>
  <si>
    <t xml:space="preserve">3.1.1.6. Reproduire 30000 exemplaires du guide  diététique de prévention des MNTN  </t>
  </si>
  <si>
    <t xml:space="preserve">3.1.2.1. Former 230 formateurs au dépistage et à la prise en charge  des MNT liées à la nutrition </t>
  </si>
  <si>
    <t>3.1.2.2. Former 5000 Agents de santé au dépistage et à la prise en charge  MNT liées à la nutrition</t>
  </si>
  <si>
    <t xml:space="preserve">3.1.2.3. Elaborer un guide de prévention des MNT liées à la nutrition </t>
  </si>
  <si>
    <t>3.1.2.4. Reproduire 30000 exemplaires de guides diététiques de prévention des MNT liées à la nutrition</t>
  </si>
  <si>
    <t xml:space="preserve">3.1.2.5. Elaborer un module de formation sur les MNT liées à la nutrition </t>
  </si>
  <si>
    <t>3.1.2.6. Doter les structures de soins (1er échelon public et ceux à but non lucratif, CMA) de 2 tensiomètres médicales</t>
  </si>
  <si>
    <t>3.2.1.3. Concevoir et reproduire 100 000 affiches sur les MNT liées à la nutrition</t>
  </si>
  <si>
    <t>3.2.1.4. Concevoir et reproduire 100 000 dépliants sur les MNT liées à la nutrition</t>
  </si>
  <si>
    <t>3.2.1.5. Concevoir et diffuser des capsules télé et radios sur la prévention des MNT liées à la nutrition</t>
  </si>
  <si>
    <t>3.2.1.6. Concevoir et diffuser des spots télé et radios sur la prévention des MNT liées à la nutrition</t>
  </si>
  <si>
    <t xml:space="preserve">1.1.2.6. Acquérir des poudres de micronutriment pour assurer la distribution aux enfants de 6-23 mois </t>
  </si>
  <si>
    <t xml:space="preserve">1.5.7.4. Assurer le déparasitage des élèves deux fois par an </t>
  </si>
  <si>
    <t>2.1.1.2. Acquérir des capsules de vitamine A 100 000 UI pour la supplémentation des enfants de  6 à 11 mois</t>
  </si>
  <si>
    <t>2.1.1.2. Acquérir des capsules de vitamine A 200 000 UI pour la supplémentation des enfants de 12 à 59 mois</t>
  </si>
  <si>
    <t xml:space="preserve">2.1.1.2. Acquérir des capsules de vitamine A 200000UI pour la supplémentation des scolaires </t>
  </si>
  <si>
    <t>2.2.1.1. Aquerir du fer+acide folique pour la supplémentation des femmes enceintes</t>
  </si>
  <si>
    <t>2.2.1.1. Aquerir du fer+acide folique pour la supplémentation des enfants d'âge scolaire</t>
  </si>
  <si>
    <t>2.2.1.2. Acquerir du Mebendazole pour le déparasitage des enfants de 12 à 59 mois</t>
  </si>
  <si>
    <t xml:space="preserve">2.1.1.7. Organiser semestriellement des rencontres bilan de la SVA </t>
  </si>
  <si>
    <t>2.1.1.9. Réaliser semestriellement des enquêtes post couverture de la campagne de suplémentation en vitamine A</t>
  </si>
  <si>
    <t>2.3.1.1. Assurer l’intégration de thèmes sur les carences en micronutriments et les mesures de contrôles dans les curricula de formation des agents phytosanitaires et des élèves douaniers</t>
  </si>
  <si>
    <t xml:space="preserve">2.3.1.2. Acquérir  2500 kits de test  rapides pour  les structures de contrôle </t>
  </si>
  <si>
    <t>2.3.1.3. Acquérir 35 WYD iodine checker et des réactifs pour leur fonctionnement</t>
  </si>
  <si>
    <t>2.3.1.4. Former 700 agents des structures de contrôle et d'inspection sur le contrôle du sel iodé et les huiles fortifiées</t>
  </si>
  <si>
    <t xml:space="preserve">2.3.1.5. Aquérir des réactifs pour le contôle des sels iodés aux iodures </t>
  </si>
  <si>
    <t>2.3.2.1. Appuyer les importateurs de sel dans l’élaboration et le suivi de leurs business plan</t>
  </si>
  <si>
    <t xml:space="preserve">2.3.2.2. Organiser un atelier de relecture des manuels de contrôle qualité du sel à l’importation et à la distribution </t>
  </si>
  <si>
    <t xml:space="preserve">2.3.2.3. Organiser un voyage d’échanges au Ghana auprès des producteurs de sel iodé pour amélioré la qualité du sel importé </t>
  </si>
  <si>
    <t>2.3.2.4. Effectuer des sorties  contrôles de qualité du sel iodé dans les frontières et sur le marché</t>
  </si>
  <si>
    <t>2.3.2.5. Organiser semestriellement des rencontres de sensibilisation des importateurs et des grossistes de sel</t>
  </si>
  <si>
    <t>2.3.2.5. Former les agents des structures de contrôle sur le contrôle des farines</t>
  </si>
  <si>
    <t>2.4.1.3. Acquérir '35 icheck vitamin A', plus les réactifs,  au profit des structures de contrôle et d’inspection</t>
  </si>
  <si>
    <t>2.4.1.4.  Acquérir 35 icheck Iron, plus les réactifs,  au profit des unités de production</t>
  </si>
  <si>
    <t>2.4.1.5.  Former les acteurs des unités de production d'aliments fortifiés sur les normes de production</t>
  </si>
  <si>
    <t>2.4.1.6. Organiser semestriellement des sorties conjointes de suivi des unités de production d'aliments fortifiés</t>
  </si>
  <si>
    <t>2.4.2.2. Renforcer la surveillance de la qualité des aliments fortifiés sur le marché</t>
  </si>
  <si>
    <t>2.4.2.3. Renforcer le contrôle de la qualité des aliments fortifiés dans les frontières et les points de mise à la consommation</t>
  </si>
  <si>
    <t>2.4.2.4. Renforcer la surveillance de la qualité des aliments fortifiés dans les unités de production</t>
  </si>
  <si>
    <t>2.4.3.1. Organiser une journée de sensibilisation sur les carences en micronutriments</t>
  </si>
  <si>
    <t>2.4.3.2. Réaliser 6 spots TV et radio sur l’enrichissement des aliments.</t>
  </si>
  <si>
    <t>2.4.3.4. Confectionner 30000 posters sur les Trouble Dus à carence en Iode TDCI</t>
  </si>
  <si>
    <t xml:space="preserve">2.4.3.5. Confectionner 30 000 posters sur la fortification des aliments en vitamine A et de la farine de blé en fer+acide folique </t>
  </si>
  <si>
    <t>2.4.3.6. Réaliser un film documentaire sur les carences en micronutriments (vitamine A, fer, iode)</t>
  </si>
  <si>
    <t xml:space="preserve">2.4.3.7. Réaliser des émissions télé en langues nationales sur  les carences en micronutriments </t>
  </si>
  <si>
    <t>2.4.3.8. Organiser une enquête nationale sur la prévalence des carences en micronutriments</t>
  </si>
  <si>
    <t>2.4.3.10. Acquérir des kits pour tester la présence de l'iode dans les sels de ménages au cours des enquêtes SMART</t>
  </si>
  <si>
    <t>1.1.2.2. Reproduire les outils pratiques de formation d'acteurs communautaires sur les techniques d'activités de production vivrière améliorée (cultures maraîchères l'arboriculture vivrière)</t>
  </si>
  <si>
    <t>1.1.2.4. Appuyer selon un système de transfert monétaire au moins 50% des mères d’enfants âgés de 6 – 23 mois formées sur les techniques de production vivrière améliorées à exécuter leur plan d’action (maraîchage ou petit élevage) soit un total de 691 880 bénéficiaires</t>
  </si>
  <si>
    <t xml:space="preserve">1.2.1.1. Implanter des jardins nutritifs </t>
  </si>
  <si>
    <t>1.2.1.2. Former les groupes cibles à la production des feuilles de baobab et de moringa en maraicher culture</t>
  </si>
  <si>
    <t xml:space="preserve">1.2.1.4. Appui à la formation sur l'itinéraire technique de production de la PDCO </t>
  </si>
  <si>
    <t>1.2.1.5.Approvisionnement en intrants agricoles</t>
  </si>
  <si>
    <t>1.2.1.6. Création de jardins scolaires</t>
  </si>
  <si>
    <r>
      <t xml:space="preserve">1.2.1.7. Elaboration de protocoles d'accord tripartite Ministère </t>
    </r>
    <r>
      <rPr>
        <sz val="11"/>
        <color rgb="FFFF0000"/>
        <rFont val="Cambria"/>
        <family val="1"/>
      </rPr>
      <t>en</t>
    </r>
    <r>
      <rPr>
        <sz val="11"/>
        <color theme="1"/>
        <rFont val="Cambria"/>
        <family val="1"/>
      </rPr>
      <t xml:space="preserve"> de l'agriculture, ministère de la santé et MENA pour la mise en œuvre des jardins scolaires</t>
    </r>
  </si>
  <si>
    <t>1.2.1.8. Renforcement de capacités des maraîchers périurbains sur la culture bio</t>
  </si>
  <si>
    <t>1.2.1.3. Distribuer des boutures de variétés de patate douce à chaire orange (PDCO)</t>
  </si>
  <si>
    <t>1.2.4.1. Appui à  la culture irriguée de maïs QPM (quality protein maize): Massongo, Espoir</t>
  </si>
  <si>
    <t>1.2.4.2.Formation des acteurs à l'application des techniques et technologies bio</t>
  </si>
  <si>
    <t>1.2.4.3. Elaboration de protocoles d'accord avec les acteurs pour la production de semences bio</t>
  </si>
  <si>
    <t>1.2.5.1. Formation des acteurs de la transformation des produits agricoles sur la fortification</t>
  </si>
  <si>
    <t>1.2.5.2. Appuyer les acteurs de la transformation des produits agricoles  en équipements de fortication</t>
  </si>
  <si>
    <t>1.2.6.1. Élaborer (1) outil pédagogique sur les bonnes pratiques de transformation et d'hygiène</t>
  </si>
  <si>
    <t>1.2.6.2. Former  les agents vulgarisateurs d'agriculture sur les bonnes pratiques alimentaires et nutritionnelles</t>
  </si>
  <si>
    <t>Former les personnes vulnéravles sur les actions essentielles en nutrition et action essentielle en hygiène</t>
  </si>
  <si>
    <t>1.2.6.3. Appuyer la mise en place de jardins potagers dans les écoles</t>
  </si>
  <si>
    <t>1.2.6.4. Mettre en œuvre des activités de communication  sur la consommation des aliments à haute valeur nutritive</t>
  </si>
  <si>
    <t>1.2.6.5. Vulgariser auprès des producteurs agricoles la production des cultures à haute valeur nutritive</t>
  </si>
  <si>
    <t>1.2.6.6. Former dans chaque commune des groupements féminins sur la mise en œuvre et la gestion des périmètres maraichers communautaires</t>
  </si>
  <si>
    <t>1.2.6.7. Appuyer la mise en place de périmètres maraichers dans  les communes</t>
  </si>
  <si>
    <t>1.2.6.8. Former dans chaque commune des groupements féminins sur la mise en place des jardins potagers familiaux</t>
  </si>
  <si>
    <t>1.2.6.9. Appuyer la mise en place de jardins potagers familiaux au profit des ménages vulnérables</t>
  </si>
  <si>
    <t>1.2.6.10. Équiper dans chaque commune, des groupements féminins  en matériel de production de farines infantiles et de démonstration culinaire</t>
  </si>
  <si>
    <t xml:space="preserve">1.2.6.11. Former les personnes vulnéravles sur les techniques de prodcution des farines améliorées </t>
  </si>
  <si>
    <t>2.1.3.4. Elaborer et diffuser des outils de communication sur les aliments locaux riches en micronutriments</t>
  </si>
  <si>
    <t>2.4.2.1. Formation des producteurs et transformateurs sur les normes des produits agricoles et agroalimentaires</t>
  </si>
  <si>
    <t>1.1.2.1. Elaborer des outils pratiques de formation d’acteurs communautaires sur les techniques de production  animale améliorée (petit élevage).</t>
  </si>
  <si>
    <t>1.1.2.3. Appuyer la mise en place d’une ferme modèle au niveau de l’aire de chaque district sanitaire devant servir de cadre de démonstration et de renforcement de capacité des mères d’enfants 6 – 23 mois sur les activités de production vivrière améliorée (cultures maraîchères et l’arboriculture fruitière petit élevage)</t>
  </si>
  <si>
    <t>1.2.2.1. Appuyer la production et l'engraissement des porcs au profit des femmes</t>
  </si>
  <si>
    <t>1.2.2.2. Promotion de l'aviculture traditionnelle améliorée</t>
  </si>
  <si>
    <t xml:space="preserve">1.2.2.3. Appuyer les petites unités de production d'œufs </t>
  </si>
  <si>
    <t>1.2.2.4. Promouvoir la production apicole</t>
  </si>
  <si>
    <t>1.2.2.5. Assurer la reconstitution du cheptel aux ménages sinistrés</t>
  </si>
  <si>
    <t>1.2.2.6. Former dans chaque commune des groupements féminins sur le petit élevage</t>
  </si>
  <si>
    <t>1.2.2.7. Doter les femmes des ménages pauvres et très pauvres de volailles et en petit ruminants</t>
  </si>
  <si>
    <t>1.2.2.8. Créer des étangs communautaires</t>
  </si>
  <si>
    <t>4.3.1.7. Elaborer et diffuser au profit des Directions régionales de l'agricultures et des aménagements hyrauliques et des organisations paysannes, 2000 boîtes à images sur la prévention des mycotoxines dans les produits agricoles</t>
  </si>
  <si>
    <t>4.3.3.4.. Sensibiliser 200 agents d'encadrement du Ministère en charge de l'agriculture sur "les cinq (05) cléfs pour cultiver des fruits et des légumes plus sûrs" de l'OMS</t>
  </si>
  <si>
    <t>4.3.3.5. Former 200 agents d'encadrement du Ministère en charge de l'agriculture sur l'utilisation de la boîte à images  sur les mesures de préventaion de la contamination des produits agricoles par les mycotoxines</t>
  </si>
  <si>
    <t>4.3.3.6. Former 200 responsables (de production, d'assurance qualité et des laboratoires) des unités de production d'huiles alimentaires et de farines infantiles à la mise en place d'un système de traçabilité</t>
  </si>
  <si>
    <t xml:space="preserve">4.3.3.7. Former 200 acteurs des unités de transformation des produits agricoles sur la démarche assurance qualité </t>
  </si>
  <si>
    <t xml:space="preserve">4.3.3.8. Accompagner la mise en place d'un système d'assurance qualité dans 200 unités de transformation des produits agricoles  </t>
  </si>
  <si>
    <t>5.3.1.4. Developper des projets conjoints de recherche  avec les institutions nationales de formation et de recherche et des instituts compétents dans la recherche en matière de sécurité sanitaire des aliments.</t>
  </si>
  <si>
    <t>4.1.1.1. Elaborer et adopter un texte règlemantaire (arrêté ministériel ou interministériel porté par le ministère de la santé) portant obligation de respect des normes en matière d'hygiène alimentaire des acteurs de la restauration commerciale</t>
  </si>
  <si>
    <t>4.1.1.2. Elaborer un cahier des charges spécifique en matière d'hygiène adapté à l'activité de la restauration commerciale</t>
  </si>
  <si>
    <t xml:space="preserve">4.1.1.3.Vulgariser le cahier des charges auprès des acteurs de la restauration commerciale par des activités d'informations et de sensibilisations </t>
  </si>
  <si>
    <t>4.1.1.4. Effectuer des sorties de suivi et verification de l'application du cahier des charges régissant la restauration commerciale</t>
  </si>
  <si>
    <t>4.1.1.5. Elaborer des normes nationales de spécifications sur la spiruline et le Moringa oleiferas</t>
  </si>
  <si>
    <t>4.1.2.1. Elaborer un guide de bonnes pratiques d'hygiène en restauration collective destiné aux cantines scolaires</t>
  </si>
  <si>
    <t>4.1.2.2. Elaborer un guide de bonnes pratiques d'hygiène en restauration collective destiné aux restaurants universitaires</t>
  </si>
  <si>
    <t>4.1.2.3. Elaborer un guide de bonnes pratiques d'hygiène en restauration hospitalière</t>
  </si>
  <si>
    <t xml:space="preserve">4.1.2.4.  Elaborer un guide de bonnes pratiques de production de la spiruline </t>
  </si>
  <si>
    <t>4.1.2.5. Elaborer un guide de bonnes pratiques de production de la poudre de feuilles de Moringa oleifera</t>
  </si>
  <si>
    <t xml:space="preserve">4.1.3.3. Assurer la participation de délégués Burkinabè aux fora internationaux sur la sécurité sanitaire des aliments (CCAFRICA, Commission du Codex alimentarius…) </t>
  </si>
  <si>
    <t>4.3.1.2. Elaborer et diffuser 10000 affiches en français sur la conservation et l'utilisation des huiles alimentaires</t>
  </si>
  <si>
    <t>4.3.1.5. Elaborer et diffuser 5000 affiches en français sur la conservation des aliments dans les enceintes réfigérées</t>
  </si>
  <si>
    <t>4.3.1.6. Elaborer et diffuser une capsule vidéo en français sur la conservation des aliments dans les enceintes réfrigérées</t>
  </si>
  <si>
    <t>4.3.1.8. Organiser 130 émissions radio sur la sécurité sanitaire des aliments</t>
  </si>
  <si>
    <t>4.3.2.1. Sensibiliser les organisations de consommateurs des 13 régions du Burkina Faso sur les concepts de la sécurité sanitaire des aliments ("Dangers / Risques / Communication sur les risques", "DLC / DLUO / DLV", "systèmes nationaux de contrôle des denrées alimentaires")</t>
  </si>
  <si>
    <t>4.3.2.2. Former les organisations de consommateurs à la  détection des produits alimentaires de mauvaise qualité par des analyses documentaires et macroscopiques et risques liés à leur consommation</t>
  </si>
  <si>
    <t>4.3.3.1. Former 500 acteurs des unités de production de farines infantiles du Burkina Faso sur la contamination aux mycotoxines et les moyens de prévention</t>
  </si>
  <si>
    <t>4.3.3.2. Former 200 importateurs et distributeurs de denrées alimentaires sur les bonnes pratiques d'importation, de manutention, de conservation … des denrées alimentaires.</t>
  </si>
  <si>
    <t xml:space="preserve">4.3.3.3. Former  600 acteurs de l'alimentation de rue sur les bonnes pratiques d'hygiène de préparation et de vente des aliments </t>
  </si>
  <si>
    <t>Recherche</t>
  </si>
  <si>
    <t>RECHERCHE</t>
  </si>
  <si>
    <t>1.3.1.1. Former 300 facilitateurs sur sur la mise en œuvre de la stratégie ATPC</t>
  </si>
  <si>
    <t>1.3.1.2.Réaliser le déclenchement dans 30%  des villages administratifs</t>
  </si>
  <si>
    <t>1.3.1.3. Évaluer 100% des villages déclenchés</t>
  </si>
  <si>
    <t>1.3.2.1. Sensibilisation de masse par les médias, animations grand public, affiches, posters et théâtres forums sur l'hygiène et l'assainissement</t>
  </si>
  <si>
    <t xml:space="preserve">1.3.2.2. Sensibiliser 30% de la population du milieu rural sur les bonnes pratiques de lavage des mains aux moments critiques </t>
  </si>
  <si>
    <t>1.3.2.3. Sensibiliser 30% de la population du milieu urbain sur les bonnes pratiques de lavage des mains aux moments critiques</t>
  </si>
  <si>
    <t>1.3.2.4. Former 26 agents des 13 Directions régionales en charge de l'assainissement sur la stratégie WASH-United</t>
  </si>
  <si>
    <t>1.3.2.5. Former 2000  enseignats d'écoles primaire sur la stratégie WASH-United</t>
  </si>
  <si>
    <t>1.3.2.6. Organiser la journée mondiale des toilettes</t>
  </si>
  <si>
    <t>1.3.3.1. Réaliser 460 241 ouvrages latrines familiales en milieu rural et urbain</t>
  </si>
  <si>
    <t>1.3.3.2. Réaliser 5440 blocs latrines publics et institutionnelles</t>
  </si>
  <si>
    <t>1.3.3.3. Organiser des 4 sanithon régionaux</t>
  </si>
  <si>
    <t>4.2.1.1. Réaliser une étude nationale sur l'alimentation totale pour l'élaboration d'un plan de contrôle des mycotoxines et des résidus de pesticides</t>
  </si>
  <si>
    <t>5.1.2.4. Réaliser une étude diagnostique des capacités en ressources humaines des différents secteurs</t>
  </si>
  <si>
    <t>5.2.1.1. Réaliser des enquêtes nutritonnelles annuelles chez les moins de 5 ans</t>
  </si>
  <si>
    <t>5.2.1.2. Réaliser des enquêtes sur les micronutriments chez les enfants de moins de 5 ans et les enfants en âge scolaire et les femmes tous les quatre ans</t>
  </si>
  <si>
    <t xml:space="preserve">5.2.1.3. Réaliser des enquêtes nutritionnelles chez les scolaires </t>
  </si>
  <si>
    <t>5.2.1.4. Effectuer des enquêtes nationales de couvertures de la PCIMA</t>
  </si>
  <si>
    <t>5.2.1.7. Former les agents de santé et les responsables CISSE sur la surveillance nutritionnelle basée sur les SMS rapides</t>
  </si>
  <si>
    <t>5.2.1.9. Organiser des sessions de formation de courte durée en épidémiologie nutritionnelle (DU)</t>
  </si>
  <si>
    <t xml:space="preserve">5.2.1.10. Réaliser des enquêtes CAP dans les régions présentant régulièrement des prévalences supérieures aux seuils </t>
  </si>
  <si>
    <t>5.2.1.11. Réaliser une étude multisectorielle approfondie sur la situation nutritionnelle dans les régions à forte prévalence du retard de croissance</t>
  </si>
  <si>
    <t>5.2.2.3. Organiser annuellement une  revue du cadre commun des résultats</t>
  </si>
  <si>
    <t xml:space="preserve">5.2.2.4. Mettre à jour chaque deux ans  la cartographie des intervenants et des interventions en nutrition </t>
  </si>
  <si>
    <t>5.2.2.5. Réaliser annuellement une étude sur le suivi des allocations budgetaires du gouvernement et des partenaires pour la nutrition</t>
  </si>
  <si>
    <t>5.3.1.1. organiser des ateliers avec le monde de la recherche (centre de recherches et universités) sur les présentations des différents résultats de recherche en lien avec la nutrition et la sécurité alimentaire</t>
  </si>
  <si>
    <t>5.3.1.2. Commanditer la réalisation des études d'impact nutritionnelles de certaine interventions sensibles</t>
  </si>
  <si>
    <t xml:space="preserve">Enquêtte de consommation alimentaire </t>
  </si>
  <si>
    <t>1.7.4.1.  Former les étudiants de 6è année de medecine sur la PCIMA</t>
  </si>
  <si>
    <t>5.1.2.6. Plaidoyer auprès du ministère de  la santé pour la formation de diététiciens</t>
  </si>
  <si>
    <t xml:space="preserve"> 5.1.2.8. Organiser une session de formation par an des députés sur la problématique de nutrition </t>
  </si>
  <si>
    <t xml:space="preserve"> 5.1.2.8.  organiser une session d’information des maires sur la problématique de la nutrition</t>
  </si>
  <si>
    <t xml:space="preserve"> 5.1.2.8. Elaborer un guide méthodologique d’intégration de la nutrition dans les PCD et PRD </t>
  </si>
  <si>
    <t xml:space="preserve"> 5.1.2.9. Réaliser un  plaidoyer auprès des députés en faveur de la nutrition (Révision des dispositifs du code du travail pour l'extension à 6 mois du congé de maternité après l'accouchement, Créer une ligne budgétaire pour la nutrition)</t>
  </si>
  <si>
    <t>5.1.2.10. Réaliser un plaidoyer auprès des chefs d'entreprises pour la création d'un environnement propice à l'allaitement maternel dans le milieu du travail</t>
  </si>
  <si>
    <t xml:space="preserve">5.1.2.11. Réaliser un plaidoyer auprès du gouvernement pour la création d'une ligne budgétaire allouée à la nutrition </t>
  </si>
  <si>
    <t xml:space="preserve">5.1.2.12. Réaliser un plaidoyer pour la mobilisation des ressources aurprès des PTFs  </t>
  </si>
  <si>
    <t>2.4.3.11. Organiser les rencontres semestrielles de l’ANF</t>
  </si>
  <si>
    <t>2.4.3.13. Organiser un atelier d’élaboration d’outils harmonisés sur la collecte de données de production et de contrôle de qualité des aliments fortifiés (huile, sel et farine)</t>
  </si>
  <si>
    <t xml:space="preserve">3.2.1.1.Organisation de campagnes de sensibilisation des acteurs du monde rural sur les bonnes pratiques alimentaires et nutritionnelles </t>
  </si>
  <si>
    <t>4.1.3.2. Organiser une fois par trimestre les rencontres du Comité national du Codex alimentarius (CNACA)</t>
  </si>
  <si>
    <t>4.2.1.2. Renforcer les effectifs des laboratoires d’analyses</t>
  </si>
  <si>
    <t>4.2.1.3. Renforcer les capacités analytiques des laboratoires d’analyses</t>
  </si>
  <si>
    <t>4.2.2.1.  Efectuer une évaluation du fonctionnement du service d'inspection des aliments et élaborer un plan de renforcement de capacités pour les agents d'inspection</t>
  </si>
  <si>
    <t>4.3.1.3. Elaborer et diffuser une capsule vidéo en français, mooré, dioula et fulfuldé sur la conservation et l'utilisation des huiles alimentaires</t>
  </si>
  <si>
    <t>5.1.1.5. Former les membres de l'équipe de coordination multisectorielle de la nutriton sur la gouvernance et le suivi-évaluation</t>
  </si>
  <si>
    <t xml:space="preserve">5.1.1.6. Elaborer un plan annuel de travail de la structure de coordination multisectorielle en nutrition de concert avec tous les secteurs </t>
  </si>
  <si>
    <t xml:space="preserve">5.2.1.5. Concevoir un portail Web sur la nutrition </t>
  </si>
  <si>
    <t>5.2.1.6. Organiser des sorties semestrielles de validation et d'analyse des données de la PCIMA</t>
  </si>
  <si>
    <t>5.2.1.8. Doter progressivement les formations sanitaires des téléphones pour les sms rapides</t>
  </si>
  <si>
    <t>5.2.2.1. Former les représentants des secteurs sensibles et spécifiques, sur le suivi-évaluation</t>
  </si>
  <si>
    <t>5.2.2.2. Concevoir  une plateforme d’information multisectorielle sur la nutrition</t>
  </si>
  <si>
    <t>5.2.2.2. Elaborer et mettre en œuvre le plan de suivi évaluation du PSMN</t>
  </si>
  <si>
    <t>5.1.1.1. Tenir semestriellement l'AG du CNCN</t>
  </si>
  <si>
    <t>5.1.1.2. Tenir trimestriellement les rencontres des commissions thématiques du CNCN</t>
  </si>
  <si>
    <t>5.1.1.3. Mettre en place un comité technique chargé d'appuyer le CNCN et assurer le fonctionnement</t>
  </si>
  <si>
    <t>5.1.1.4. Tenir semestriellement AG du CRCN</t>
  </si>
  <si>
    <t>5.1.1.4'. Acquérir 3 véhicules pour appuyer le fonctionnement du CNCN</t>
  </si>
  <si>
    <t>5.1.1.4'. Réaliser annuellement 3 voyages d'étude dans le domaine de la nutrition</t>
  </si>
  <si>
    <t>5.1.1.7. Assurer le fonctionnement de la structure de coordination multisectorielle de nutrition</t>
  </si>
  <si>
    <t xml:space="preserve">5.1.1.7. Mettre en place les comités communaux de concertation de nutrition </t>
  </si>
  <si>
    <t xml:space="preserve">5.1.1.9. Assurer la participation régulière du Burkina aux rencontres internationales en nutrition </t>
  </si>
  <si>
    <t>5.1.2.1. Doter  la structure de coordination, et les différents secteurs en véhicules</t>
  </si>
  <si>
    <t>5.1.2.2. Acquérir 83 ordinateurs au profit de  la structure de coordination, et les différents secteurs</t>
  </si>
  <si>
    <t>5.1.2.3. Refectionner le magasin de la Direction de la nutrition</t>
  </si>
  <si>
    <t>5.1.2.5. Recruter des 25 nutritionistes pour appuyer les les différents secteurs</t>
  </si>
  <si>
    <t>1.6.2.6. Suivre et superviser les activités de santé maternelle néonatale et infantile dans les centres de santé (SONU, SENN/SMK, PF, PCIME)</t>
  </si>
  <si>
    <t>1.6.1.6. Suivre et superviser les activités de santé maternelle néonatale et infantile dans les centres de santé (SONU, SENN/SMK, PF, PCIME)</t>
  </si>
  <si>
    <t>Coordo</t>
  </si>
  <si>
    <t>1 671 315 131</t>
  </si>
  <si>
    <t>SUIVI_EVA</t>
  </si>
  <si>
    <t>PLAIDOYER</t>
  </si>
  <si>
    <t>WASH</t>
  </si>
  <si>
    <t>SECUSANITAIRE</t>
  </si>
  <si>
    <t>ELEVAGEHALIEU</t>
  </si>
  <si>
    <t>SECURITALIMENT</t>
  </si>
  <si>
    <t>SCOLAIRE</t>
  </si>
  <si>
    <t>MICRONUT</t>
  </si>
  <si>
    <t>MCNTLN</t>
  </si>
  <si>
    <t>ANJE</t>
  </si>
  <si>
    <t>PROTECTION</t>
  </si>
  <si>
    <t>1.7.1.1. Acquérir de matériel anthropométrique pour les structures de FS</t>
  </si>
  <si>
    <t>1.7.1.2. Acquérir des intrants de PEC nutritionnelle des MAS (interne)</t>
  </si>
  <si>
    <t>1.7.1.2. Acquérir des intrants de PEC nutritionnelle des MAS (ambulatoire)</t>
  </si>
  <si>
    <t>1.7.1.3. Acquérir des intrants de PEC nutritionnelle des MAM</t>
  </si>
  <si>
    <t>1.7.3.6.  Realiser des dépistages actifs ciblés</t>
  </si>
  <si>
    <t>1.7.1.5. Acquérir du matériel pour la prise en charge psychosociale des enfants en interne</t>
  </si>
  <si>
    <t>1.7.2.6. Former les agents de santé sur la gestion des intrants</t>
  </si>
  <si>
    <t>3.1.2.7. Doter les structures de soins (1er échelon public et ceux à but non lucratif, CMA) de 2 pèses personnes</t>
  </si>
  <si>
    <t>MALNUTRITION</t>
  </si>
  <si>
    <t xml:space="preserve">1.6.1.4. Acquérir les produits contraceptifs </t>
  </si>
  <si>
    <t>((4777079172))</t>
  </si>
  <si>
    <t>((5063703922))</t>
  </si>
  <si>
    <t>((5266252080))</t>
  </si>
  <si>
    <t>((5371577121))</t>
  </si>
  <si>
    <t>1.6.3.2. Assurer la chimioprevention saisonniere du paludisme chez les enfants de 3- 59 mois</t>
  </si>
  <si>
    <t>((736644136,5))</t>
  </si>
  <si>
    <t>((1306523142,375))</t>
  </si>
  <si>
    <t>((1832914738,125))</t>
  </si>
  <si>
    <t>((2284255244,531))</t>
  </si>
  <si>
    <t>1.6-- Prise en charge de la diarrhée par SRO/ZINC chez les enfants de 0 à 59 mois</t>
  </si>
  <si>
    <t>((1841750725,675))</t>
  </si>
  <si>
    <t>((2487924489,601))</t>
  </si>
  <si>
    <t>((3107254964,01))</t>
  </si>
  <si>
    <t>((3615932068,265))</t>
  </si>
  <si>
    <t>1.1.4.5. Reproduire 5000 exemplaires de l'aide-mémoire PISA</t>
  </si>
  <si>
    <t xml:space="preserve">1.5.3.6. Concevoir  des  modules spécifiques en langues aux besoins des femmes et des filles  (santé-hygiène-nutrition) </t>
  </si>
  <si>
    <t>1.6.1.1. Renforcer les capacités des agents de santé sur SONU</t>
  </si>
  <si>
    <t>1.6.1.2. Renforcer les capacités des agents de santé sur (soins essentiels du nouveau née/ Soins maternels Kangourou (SENN/SMK)</t>
  </si>
  <si>
    <t xml:space="preserve">1.6.1.3. Former  xxx infirmiers et xxx sage femmes  en PF clinique ;
</t>
  </si>
  <si>
    <t>1.6.1.5. Organiser la semaine Planification familiale (PF)</t>
  </si>
  <si>
    <t xml:space="preserve">1.6.2.1. Former xxx Agents de santé à la prise en charge du nouveau né à domicile </t>
  </si>
  <si>
    <t xml:space="preserve">1.6.2.2. Former 16000 ASBC à la prise en charge du nouveau né à domicile </t>
  </si>
  <si>
    <t>1.6.2.3. Former 16000 ASBC par an  sur la prise en charge communautaire des IRA, du paludisme, de la diarrhée</t>
  </si>
  <si>
    <t>1.6.2.4. Former 1700 AS sur la prise en charge intégrée des maladies de l’enfant (PCIME)</t>
  </si>
  <si>
    <t xml:space="preserve">1.6.2.5. Superviser  les ASBC  sur la prise en charge intégrée des maladies de l'enfant </t>
  </si>
  <si>
    <t>1.7.3.4. Doter les ASBC, les mères d'enfants, les TPS et les associations féminines de bandelettes de shakir</t>
  </si>
  <si>
    <t>2.4.3.3. Assurer la diffusion des spots télé et radio sur l’enrichissement des aliments</t>
  </si>
  <si>
    <t>SANITAIRE</t>
  </si>
  <si>
    <r>
      <t>1.2.3.1. F</t>
    </r>
    <r>
      <rPr>
        <sz val="11"/>
        <rFont val="Cambria"/>
        <family val="1"/>
      </rPr>
      <t>ormer les groupes cibles aux techniques de transformation et de commercialisation des PFNL</t>
    </r>
  </si>
  <si>
    <r>
      <t>1.2.3.2</t>
    </r>
    <r>
      <rPr>
        <sz val="11"/>
        <rFont val="Cambria"/>
        <family val="1"/>
      </rPr>
      <t>. Acquérir des équipements de transformation de PFNL au profit des groupes cibles</t>
    </r>
  </si>
  <si>
    <t>1.2.3.3. Organiser chaque année un atelier national sur la consommation des PFNL et leur contribution à la sécurité alimentaire et nutritionnelles des populations en particuliers les femmes enceintes et les enfants.</t>
  </si>
  <si>
    <t xml:space="preserve">1.2.3.4. Organiser des Camp vacance cuisine à base de PFNL au profit des élèves </t>
  </si>
  <si>
    <t>1.2.3.5. Organiser des journées promotionnelles sur les PFNL y compris les aliments locaux riches en micronutriments</t>
  </si>
  <si>
    <t>2.1.3.1. Concevoir et diffuser un plan et des outils de communication sur les valeurs nutritionnelles des PFNL</t>
  </si>
  <si>
    <t>2.1.3.2. Animer des sessions de sensibilisation/communication sur les valeurs nutritionnelles des PFNL au profit des agents de santé</t>
  </si>
  <si>
    <t>2.1.3.3. Diffuser les informations sur les PFNL riches en micronutriments à travers des dépliants, posters, dérouleurs, articles audio-visuels dans les CREN et orphelinats</t>
  </si>
  <si>
    <t>2.4.1.1. Former et appuyer les groupes cibles en techniques et moyens de production et de transformation des PFNL</t>
  </si>
  <si>
    <r>
      <t>2.4.1.2. A</t>
    </r>
    <r>
      <rPr>
        <sz val="11"/>
        <rFont val="Cambria"/>
        <family val="1"/>
      </rPr>
      <t>ppuyer la formulation de compléments alimentaires à base de PFNL prioritaires</t>
    </r>
  </si>
  <si>
    <t>4.1.1.6. Elaborer et adopter un texte règlemantaire (arrêté ministériel) rendant obligatoire l'application des normes de spécifications sur la spiruline et le Moringa oleifera</t>
  </si>
  <si>
    <t>PFNL</t>
  </si>
  <si>
    <t>189 031 030 303.556</t>
  </si>
  <si>
    <t>MANAGEMENT DU PROGRAMME</t>
  </si>
  <si>
    <t>1.5.1.1. Poursuivre la  prise en charge des frais APE des filles inscrites au CP1 dans les ecoles publiques</t>
  </si>
  <si>
    <t>((125000000))</t>
  </si>
  <si>
    <t xml:space="preserve">1.5.1.2. Poursuivre la mise en place  des Activités Génératrices de Revenus au profit des associations mes mères éducatrices (AME) </t>
  </si>
  <si>
    <t>1.5.1.3. Organiser des séances de sensibilisation sur le maintien des filles à l'école (plan intégré de communication)</t>
  </si>
  <si>
    <t>1.5.1.4. Sensibiliser les enseignants de toutes les CEB à la dimension du genre</t>
  </si>
  <si>
    <t>PM</t>
  </si>
  <si>
    <t>1.5.1.5. Poursuivre la mise en place des clubs scolaires "DEEN KAN"</t>
  </si>
  <si>
    <t>1.5.1.6. Attribuer des récompenses aux filles méritantes et issues de familles défavorisées (inscription, hebergément, vélos, fournitures scolaires), de toutes les régions du Burkina</t>
  </si>
  <si>
    <t>((60000000))</t>
  </si>
  <si>
    <t xml:space="preserve">1.5.1.7. Former les enseignants sur la prévention et la gestion des violences et des conflits en milieu scolaire </t>
  </si>
  <si>
    <t xml:space="preserve">1.5.2.1. Doter les bibliothèques communales dans le domaine de la post-alphabétisation en documents de nutrition </t>
  </si>
  <si>
    <t>1.5.2.2. Mettre en place des Activités Génératrices de Revenus au profit de 500 groupements femmes alphabétisées</t>
  </si>
  <si>
    <t>1.5.3.1. Doter les structures éducatives de posters et de dépliants  sur les bonnes pratiques alimentaires et nutritionnelles</t>
  </si>
  <si>
    <t>1.5.3.2. Former 50 % des encadreurs et des enseignants en  activités de santé-hygiène-nutrition dans les structures éducatives</t>
  </si>
  <si>
    <t>1.5.3.3. Poursuivre la prise en compte des thématiques eau-hygiène-assainissement-nutrition dans la réforme curriculaire  pour le CE et le CM</t>
  </si>
  <si>
    <t>1.5.3.4. Doter  50% des structures éducatives de boîtes à image pour la sensibilisation sur les bonnes pratiques en matière d'hygiène/assainissement et de nutrition</t>
  </si>
  <si>
    <t>1.5.3.5. Concevoir et mettre à la disposition des structures éducatives des fiches pédagogiques pratiques sur l’éducation nutritionnelle</t>
  </si>
  <si>
    <t xml:space="preserve">1.5.3.7. Former 50% les animateurs/animatrices des CPAF en santé, hygiène et  nutrition     </t>
  </si>
  <si>
    <t>1.5.3.8. Organiser des suivis/supervisions des apprentissages en santé-hygiène-nutrition dans les CPAF</t>
  </si>
  <si>
    <t xml:space="preserve">1.5.4.1. Intégrer le module de nutrition dans les curricula de formation des enseignats du primaire </t>
  </si>
  <si>
    <t>((13000000))</t>
  </si>
  <si>
    <t xml:space="preserve">1.5.4.2. Organiser des sessions de formations au profit des Directeurs des études des ENEP et des formateurs en SVT sur le module de nutrition </t>
  </si>
  <si>
    <t xml:space="preserve">1.5.5.1. Doter suffisamment les écoles en vivres pour les cantines scolaires  </t>
  </si>
  <si>
    <t>1.5.5.2. Mettre en place des champs scolaires avec l'implication active des communautés</t>
  </si>
  <si>
    <t>1.5.5.3. Organiser des ateliers provinciaux sur la promotion des cantines endogènes</t>
  </si>
  <si>
    <t>1.5.5.4 renforcer les capacités 1500 cantinières sur l'hygiène/assainissement, la nutrition scolaire et la transformation des produits locaux au profit de la cantine scolaire</t>
  </si>
  <si>
    <t>1.5.5.5 Elaborer un guide sur la gestion des jardins scolaires en lien avec l'éducation nutritionnelle</t>
  </si>
  <si>
    <t>1.5.6.1. Mettre en place 1000 jardins potagers-vergers dans les structures éducatives</t>
  </si>
  <si>
    <t>1.5.6.2 Former les agents scolaires (Directeurs, responsables de production, representants communauté) sur la mise en place et la gestion des jardins scolaires et sur l'éducation nutritionnelle</t>
  </si>
  <si>
    <t xml:space="preserve">1.5.7.1. Recruter au profit du MENA 20 nutritionistes </t>
  </si>
  <si>
    <t>1.5.7.2. Doter 500 écoles  en points d'eau potable</t>
  </si>
  <si>
    <t>1.5.7.3. Doter 500 écoles en latrines améliorées</t>
  </si>
  <si>
    <t xml:space="preserve">1.5.7.6. Assurer le suivi/contrôle des activités sensibles à la nutrition dans les stuctures éducatives </t>
  </si>
  <si>
    <t>1.4.1.1. Assurer le cash transfert à des ménages pauvres et vulnérables</t>
  </si>
  <si>
    <t>((8934264210))</t>
  </si>
  <si>
    <t>1.4.1.2. Effectuer des transferts monétaires à l'endroit des ménages victimes de chocs et de catastrophes humanitaires</t>
  </si>
  <si>
    <t>((112490400))</t>
  </si>
  <si>
    <t>1.4.1.3. Assurer le financement des activités génératrices de revenus des personnes vulnérables (femmes, personnes âgées, travailleurs retraités/déflatés, jeunes sans emploi…)</t>
  </si>
  <si>
    <t>((353300000))</t>
  </si>
  <si>
    <t>((470300000))</t>
  </si>
  <si>
    <t>((504000000))</t>
  </si>
  <si>
    <t>1.4.1.4. Apporter un appui financier aux familles d'accueil des enfants en détresse pour leur prise en charge</t>
  </si>
  <si>
    <t>((30000000))</t>
  </si>
  <si>
    <t>1.4.1.5.apporter un appui financier aux centres d'accueil des enfants en détresse pour leur prise en charge</t>
  </si>
  <si>
    <t>((15000000))</t>
  </si>
  <si>
    <t>1.4.2.1 Distribuer des vivres aux ménages en insécurité alimentaire</t>
  </si>
  <si>
    <t>1.4.2.2 Distribuer des vivres aux personnes victimes de catastrophes et crises humanitaires</t>
  </si>
  <si>
    <t xml:space="preserve">1.2.7.1. Assurer la vente à prix social de vivre aux populations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</si>
</sst>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_)\ _$_ ;_ * \(#,##0\)\ _$_ ;_ * &quot;-&quot;??_)\ _$_ ;_ @_ "/>
  </numFmts>
  <fonts count="19">
    <font>
      <sz val="12"/>
      <color theme="1"/>
      <name val="Calibri"/>
      <family val="2"/>
      <scheme val="minor"/>
    </font>
    <font>
      <sz val="10"/>
      <name val="Arial"/>
      <family val="2"/>
    </font>
    <font>
      <b/>
      <sz val="12"/>
      <color theme="1"/>
      <name val="Calibri"/>
      <family val="2"/>
      <scheme val="minor"/>
    </font>
    <font>
      <sz val="11"/>
      <color theme="1"/>
      <name val="Calibri"/>
      <family val="2"/>
      <scheme val="minor"/>
    </font>
    <font>
      <sz val="11"/>
      <name val="Cambria"/>
      <family val="1"/>
    </font>
    <font>
      <sz val="11"/>
      <color theme="1"/>
      <name val="Cambria"/>
      <family val="1"/>
    </font>
    <font>
      <b/>
      <sz val="11"/>
      <name val="Cambria"/>
      <family val="1"/>
    </font>
    <font>
      <u val="single"/>
      <sz val="12"/>
      <color theme="10"/>
      <name val="Calibri"/>
      <family val="2"/>
      <scheme val="minor"/>
    </font>
    <font>
      <u val="single"/>
      <sz val="12"/>
      <color theme="11"/>
      <name val="Calibri"/>
      <family val="2"/>
      <scheme val="minor"/>
    </font>
    <font>
      <sz val="12"/>
      <color theme="1"/>
      <name val="Times New Roman"/>
      <family val="1"/>
    </font>
    <font>
      <sz val="12"/>
      <name val="Cambria"/>
      <family val="1"/>
    </font>
    <font>
      <sz val="11"/>
      <color rgb="FFFF0000"/>
      <name val="Cambria"/>
      <family val="1"/>
    </font>
    <font>
      <b/>
      <sz val="9"/>
      <name val="Tahoma"/>
      <family val="2"/>
    </font>
    <font>
      <sz val="9"/>
      <name val="Tahoma"/>
      <family val="2"/>
    </font>
    <font>
      <sz val="11"/>
      <color rgb="FF000000"/>
      <name val="Garamond"/>
      <family val="2"/>
    </font>
    <font>
      <b/>
      <sz val="11"/>
      <color theme="1"/>
      <name val="Cambria"/>
      <family val="1"/>
    </font>
    <font>
      <sz val="11"/>
      <color rgb="FFFF0000"/>
      <name val="Calibri"/>
      <family val="2"/>
      <scheme val="minor"/>
    </font>
    <font>
      <b/>
      <sz val="11"/>
      <name val="Calibri"/>
      <family val="2"/>
      <scheme val="minor"/>
    </font>
    <font>
      <b/>
      <sz val="8"/>
      <name val="Calibri"/>
      <family val="2"/>
    </font>
  </fonts>
  <fills count="22">
    <fill>
      <patternFill/>
    </fill>
    <fill>
      <patternFill patternType="gray125"/>
    </fill>
    <fill>
      <patternFill patternType="solid">
        <fgColor theme="7" tint="0.39998000860214233"/>
        <bgColor indexed="64"/>
      </patternFill>
    </fill>
    <fill>
      <patternFill patternType="solid">
        <fgColor theme="5"/>
        <bgColor indexed="64"/>
      </patternFill>
    </fill>
    <fill>
      <patternFill patternType="solid">
        <fgColor theme="5" tint="0.39998000860214233"/>
        <bgColor indexed="64"/>
      </patternFill>
    </fill>
    <fill>
      <patternFill patternType="solid">
        <fgColor rgb="FFFD8A1D"/>
        <bgColor indexed="64"/>
      </patternFill>
    </fill>
    <fill>
      <patternFill patternType="solid">
        <fgColor theme="4"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32FF2B"/>
        <bgColor indexed="64"/>
      </patternFill>
    </fill>
    <fill>
      <patternFill patternType="solid">
        <fgColor rgb="FF3BFF19"/>
        <bgColor indexed="64"/>
      </patternFill>
    </fill>
    <fill>
      <patternFill patternType="solid">
        <fgColor rgb="FF3366FF"/>
        <bgColor indexed="64"/>
      </patternFill>
    </fill>
    <fill>
      <patternFill patternType="solid">
        <fgColor rgb="FF23F3FF"/>
        <bgColor indexed="64"/>
      </patternFill>
    </fill>
    <fill>
      <patternFill patternType="solid">
        <fgColor rgb="FFE869FF"/>
        <bgColor indexed="64"/>
      </patternFill>
    </fill>
    <fill>
      <patternFill patternType="solid">
        <fgColor rgb="FF2BFF08"/>
        <bgColor indexed="64"/>
      </patternFill>
    </fill>
    <fill>
      <patternFill patternType="solid">
        <fgColor rgb="FFCCFFCC"/>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6" tint="0.7999799847602844"/>
        <bgColor indexed="64"/>
      </patternFill>
    </fill>
  </fills>
  <borders count="2">
    <border>
      <left/>
      <right/>
      <top/>
      <bottom/>
      <diagonal/>
    </border>
    <border>
      <left style="thin"/>
      <right style="thin"/>
      <top style="thin"/>
      <bottom style="thin"/>
    </border>
  </borders>
  <cellStyleXfs count="1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18">
    <xf numFmtId="0" fontId="0" fillId="0" borderId="0" xfId="0"/>
    <xf numFmtId="164" fontId="4" fillId="2" borderId="1" xfId="18" applyNumberFormat="1" applyFont="1" applyFill="1" applyBorder="1" applyAlignment="1">
      <alignment vertical="center" wrapText="1"/>
    </xf>
    <xf numFmtId="164" fontId="5" fillId="2" borderId="1" xfId="18" applyNumberFormat="1" applyFont="1" applyFill="1" applyBorder="1" applyAlignment="1">
      <alignment vertical="center" wrapText="1"/>
    </xf>
    <xf numFmtId="164" fontId="4" fillId="2" borderId="1" xfId="18" applyNumberFormat="1" applyFont="1" applyFill="1" applyBorder="1" applyAlignment="1">
      <alignment horizontal="justify" vertical="center" wrapText="1"/>
    </xf>
    <xf numFmtId="164" fontId="4" fillId="2" borderId="1" xfId="18" applyNumberFormat="1" applyFont="1" applyFill="1" applyBorder="1" applyAlignment="1">
      <alignment horizontal="left" vertical="center" wrapText="1"/>
    </xf>
    <xf numFmtId="1" fontId="4" fillId="2" borderId="1" xfId="18" applyNumberFormat="1" applyFont="1" applyFill="1" applyBorder="1" applyAlignment="1">
      <alignment vertical="center" wrapText="1"/>
    </xf>
    <xf numFmtId="1" fontId="4" fillId="2" borderId="1" xfId="18" applyNumberFormat="1" applyFont="1" applyFill="1" applyBorder="1" applyAlignment="1">
      <alignment vertical="center"/>
    </xf>
    <xf numFmtId="1" fontId="5" fillId="2" borderId="1" xfId="18" applyNumberFormat="1" applyFont="1" applyFill="1" applyBorder="1" applyAlignment="1">
      <alignment vertical="center" wrapText="1"/>
    </xf>
    <xf numFmtId="1" fontId="5" fillId="2" borderId="0" xfId="18" applyNumberFormat="1" applyFont="1" applyFill="1"/>
    <xf numFmtId="1" fontId="0" fillId="0" borderId="0" xfId="0" applyNumberFormat="1"/>
    <xf numFmtId="164" fontId="5" fillId="3" borderId="1" xfId="18" applyNumberFormat="1" applyFont="1" applyFill="1" applyBorder="1" applyAlignment="1">
      <alignment horizontal="justify" vertical="center" wrapText="1"/>
    </xf>
    <xf numFmtId="164" fontId="5" fillId="3" borderId="1" xfId="18" applyNumberFormat="1" applyFont="1" applyFill="1" applyBorder="1" applyAlignment="1">
      <alignment vertical="center" wrapText="1"/>
    </xf>
    <xf numFmtId="164" fontId="5" fillId="3" borderId="1" xfId="18" applyNumberFormat="1" applyFont="1" applyFill="1" applyBorder="1" applyAlignment="1">
      <alignment wrapText="1"/>
    </xf>
    <xf numFmtId="0" fontId="9" fillId="3" borderId="1" xfId="0" applyFont="1" applyFill="1" applyBorder="1" applyAlignment="1">
      <alignment vertical="center" wrapText="1"/>
    </xf>
    <xf numFmtId="1" fontId="5" fillId="3" borderId="1" xfId="18" applyNumberFormat="1" applyFont="1" applyFill="1" applyBorder="1" applyAlignment="1">
      <alignment horizontal="right" vertical="center" wrapText="1"/>
    </xf>
    <xf numFmtId="1" fontId="5" fillId="3" borderId="1" xfId="18" applyNumberFormat="1" applyFont="1" applyFill="1" applyBorder="1" applyAlignment="1">
      <alignment horizontal="right" vertical="center"/>
    </xf>
    <xf numFmtId="1" fontId="5" fillId="3" borderId="0" xfId="18" applyNumberFormat="1" applyFont="1" applyFill="1" applyBorder="1" applyAlignment="1">
      <alignment horizontal="right" vertical="center" wrapText="1"/>
    </xf>
    <xf numFmtId="1" fontId="0" fillId="0" borderId="0" xfId="0" applyNumberFormat="1" applyAlignment="1">
      <alignment horizontal="right"/>
    </xf>
    <xf numFmtId="164" fontId="4" fillId="4" borderId="1" xfId="18" applyNumberFormat="1" applyFont="1" applyFill="1" applyBorder="1" applyAlignment="1">
      <alignment vertical="center" wrapText="1"/>
    </xf>
    <xf numFmtId="164" fontId="5" fillId="4" borderId="1" xfId="18" applyNumberFormat="1" applyFont="1" applyFill="1" applyBorder="1" applyAlignment="1">
      <alignment vertical="center" wrapText="1"/>
    </xf>
    <xf numFmtId="164" fontId="4" fillId="5" borderId="1" xfId="18" applyNumberFormat="1" applyFont="1" applyFill="1" applyBorder="1" applyAlignment="1">
      <alignment horizontal="justify" vertical="center" wrapText="1"/>
    </xf>
    <xf numFmtId="164" fontId="4" fillId="5" borderId="1" xfId="18" applyNumberFormat="1" applyFont="1" applyFill="1" applyBorder="1" applyAlignment="1">
      <alignment vertical="center" wrapText="1"/>
    </xf>
    <xf numFmtId="164" fontId="5" fillId="5" borderId="1" xfId="18" applyNumberFormat="1" applyFont="1" applyFill="1" applyBorder="1" applyAlignment="1">
      <alignment horizontal="justify" vertical="center" wrapText="1"/>
    </xf>
    <xf numFmtId="164" fontId="4" fillId="3" borderId="1" xfId="18" applyNumberFormat="1" applyFont="1" applyFill="1" applyBorder="1" applyAlignment="1">
      <alignment horizontal="justify" vertical="center" wrapText="1"/>
    </xf>
    <xf numFmtId="1" fontId="4" fillId="4" borderId="1" xfId="18" applyNumberFormat="1" applyFont="1" applyFill="1" applyBorder="1" applyAlignment="1">
      <alignment horizontal="right" vertical="center" wrapText="1"/>
    </xf>
    <xf numFmtId="1" fontId="5" fillId="4" borderId="1" xfId="18" applyNumberFormat="1" applyFont="1" applyFill="1" applyBorder="1" applyAlignment="1">
      <alignment horizontal="right" vertical="center" wrapText="1"/>
    </xf>
    <xf numFmtId="1" fontId="4" fillId="5" borderId="1" xfId="18" applyNumberFormat="1" applyFont="1" applyFill="1" applyBorder="1" applyAlignment="1">
      <alignment horizontal="right" vertical="center" wrapText="1"/>
    </xf>
    <xf numFmtId="1" fontId="10" fillId="5" borderId="0" xfId="18" applyNumberFormat="1" applyFont="1" applyFill="1" applyAlignment="1">
      <alignment horizontal="right"/>
    </xf>
    <xf numFmtId="1" fontId="4" fillId="3" borderId="1" xfId="18" applyNumberFormat="1" applyFont="1" applyFill="1" applyBorder="1" applyAlignment="1">
      <alignment horizontal="right" vertical="center" wrapText="1"/>
    </xf>
    <xf numFmtId="164" fontId="5" fillId="6" borderId="1" xfId="18" applyNumberFormat="1"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4" fillId="8" borderId="1" xfId="0" applyFont="1" applyFill="1" applyBorder="1" applyAlignment="1">
      <alignment vertical="center" wrapText="1"/>
    </xf>
    <xf numFmtId="164" fontId="5" fillId="8" borderId="1" xfId="18" applyNumberFormat="1" applyFont="1" applyFill="1" applyBorder="1" applyAlignment="1">
      <alignment horizontal="justify" vertical="center" wrapText="1"/>
    </xf>
    <xf numFmtId="164" fontId="4" fillId="8" borderId="1" xfId="18" applyNumberFormat="1" applyFont="1" applyFill="1" applyBorder="1" applyAlignment="1">
      <alignment horizontal="justify" vertical="center" wrapText="1"/>
    </xf>
    <xf numFmtId="164" fontId="5" fillId="7" borderId="1" xfId="18" applyNumberFormat="1" applyFont="1" applyFill="1" applyBorder="1" applyAlignment="1">
      <alignment horizontal="justify" vertical="center" wrapText="1"/>
    </xf>
    <xf numFmtId="1" fontId="5" fillId="6" borderId="1" xfId="18" applyNumberFormat="1" applyFont="1" applyFill="1" applyBorder="1" applyAlignment="1">
      <alignment horizontal="right" vertical="center"/>
    </xf>
    <xf numFmtId="1" fontId="5" fillId="6" borderId="1" xfId="18" applyNumberFormat="1" applyFont="1" applyFill="1" applyBorder="1" applyAlignment="1">
      <alignment horizontal="right" vertical="center" wrapText="1"/>
    </xf>
    <xf numFmtId="1" fontId="4" fillId="6" borderId="1" xfId="18" applyNumberFormat="1" applyFont="1" applyFill="1" applyBorder="1" applyAlignment="1">
      <alignment horizontal="right" vertical="center" wrapText="1"/>
    </xf>
    <xf numFmtId="1" fontId="3" fillId="6" borderId="1" xfId="18" applyNumberFormat="1" applyFont="1" applyFill="1" applyBorder="1" applyAlignment="1">
      <alignment horizontal="right" vertical="center"/>
    </xf>
    <xf numFmtId="1" fontId="3" fillId="7" borderId="1" xfId="18" applyNumberFormat="1" applyFont="1" applyFill="1" applyBorder="1" applyAlignment="1">
      <alignment horizontal="right" vertical="center"/>
    </xf>
    <xf numFmtId="1" fontId="5" fillId="8" borderId="1" xfId="18" applyNumberFormat="1" applyFont="1" applyFill="1" applyBorder="1" applyAlignment="1">
      <alignment horizontal="right" vertical="center" wrapText="1"/>
    </xf>
    <xf numFmtId="1" fontId="3" fillId="8" borderId="1" xfId="18" applyNumberFormat="1" applyFont="1" applyFill="1" applyBorder="1" applyAlignment="1">
      <alignment horizontal="right" vertical="center"/>
    </xf>
    <xf numFmtId="1" fontId="5" fillId="8" borderId="1" xfId="18" applyNumberFormat="1" applyFont="1" applyFill="1" applyBorder="1" applyAlignment="1">
      <alignment horizontal="right" vertical="center"/>
    </xf>
    <xf numFmtId="1" fontId="5" fillId="7" borderId="1" xfId="18" applyNumberFormat="1" applyFont="1" applyFill="1" applyBorder="1" applyAlignment="1">
      <alignment horizontal="right" vertical="center" wrapText="1"/>
    </xf>
    <xf numFmtId="0" fontId="5" fillId="9" borderId="1" xfId="0" applyFont="1" applyFill="1" applyBorder="1" applyAlignment="1">
      <alignment vertical="center" wrapText="1"/>
    </xf>
    <xf numFmtId="164" fontId="4" fillId="9" borderId="1" xfId="18" applyNumberFormat="1" applyFont="1" applyFill="1" applyBorder="1" applyAlignment="1">
      <alignment vertical="center" wrapText="1"/>
    </xf>
    <xf numFmtId="0" fontId="4" fillId="9" borderId="1" xfId="0" applyFont="1" applyFill="1" applyBorder="1" applyAlignment="1">
      <alignment vertical="center" wrapText="1"/>
    </xf>
    <xf numFmtId="164" fontId="5" fillId="9" borderId="1" xfId="18" applyNumberFormat="1" applyFont="1" applyFill="1" applyBorder="1" applyAlignment="1">
      <alignment vertical="center" wrapText="1"/>
    </xf>
    <xf numFmtId="1" fontId="4" fillId="9" borderId="1" xfId="18" applyNumberFormat="1" applyFont="1" applyFill="1" applyBorder="1" applyAlignment="1">
      <alignment vertical="center" wrapText="1"/>
    </xf>
    <xf numFmtId="1" fontId="4" fillId="9" borderId="1" xfId="18" applyNumberFormat="1" applyFont="1" applyFill="1" applyBorder="1" applyAlignment="1">
      <alignment horizontal="right" vertical="center" wrapText="1"/>
    </xf>
    <xf numFmtId="164" fontId="5" fillId="10" borderId="1" xfId="18" applyNumberFormat="1" applyFont="1" applyFill="1" applyBorder="1" applyAlignment="1">
      <alignment vertical="center" wrapText="1"/>
    </xf>
    <xf numFmtId="164" fontId="5" fillId="10" borderId="1" xfId="18" applyNumberFormat="1" applyFont="1" applyFill="1" applyBorder="1" applyAlignment="1">
      <alignment horizontal="left" vertical="center" wrapText="1"/>
    </xf>
    <xf numFmtId="1" fontId="5" fillId="10" borderId="1" xfId="18" applyNumberFormat="1" applyFont="1" applyFill="1" applyBorder="1" applyAlignment="1">
      <alignment horizontal="right" vertical="center"/>
    </xf>
    <xf numFmtId="1" fontId="5" fillId="10" borderId="1" xfId="18" applyNumberFormat="1" applyFont="1" applyFill="1" applyBorder="1" applyAlignment="1">
      <alignment horizontal="right" vertical="center" wrapText="1"/>
    </xf>
    <xf numFmtId="164" fontId="5" fillId="10" borderId="1" xfId="18" applyNumberFormat="1" applyFont="1" applyFill="1" applyBorder="1" applyAlignment="1">
      <alignment horizontal="justify" vertical="center" wrapText="1"/>
    </xf>
    <xf numFmtId="0" fontId="5" fillId="10" borderId="0" xfId="0" applyFont="1" applyFill="1" applyAlignment="1">
      <alignment wrapText="1"/>
    </xf>
    <xf numFmtId="164" fontId="5" fillId="11" borderId="1" xfId="18" applyNumberFormat="1" applyFont="1" applyFill="1" applyBorder="1" applyAlignment="1">
      <alignment vertical="center" wrapText="1"/>
    </xf>
    <xf numFmtId="1" fontId="5" fillId="11" borderId="1" xfId="18" applyNumberFormat="1" applyFont="1" applyFill="1" applyBorder="1" applyAlignment="1">
      <alignment horizontal="right" vertical="center" wrapText="1"/>
    </xf>
    <xf numFmtId="0" fontId="0" fillId="11" borderId="0" xfId="0" applyFill="1"/>
    <xf numFmtId="164" fontId="4" fillId="0" borderId="1" xfId="18" applyNumberFormat="1" applyFont="1" applyFill="1" applyBorder="1" applyAlignment="1">
      <alignment vertical="center" wrapText="1"/>
    </xf>
    <xf numFmtId="164" fontId="4" fillId="9" borderId="1" xfId="18" applyNumberFormat="1" applyFont="1" applyFill="1" applyBorder="1" applyAlignment="1">
      <alignment horizontal="justify" vertical="center" wrapText="1"/>
    </xf>
    <xf numFmtId="1" fontId="4" fillId="0" borderId="1" xfId="18" applyNumberFormat="1" applyFont="1" applyFill="1" applyBorder="1" applyAlignment="1">
      <alignment vertical="center" wrapText="1"/>
    </xf>
    <xf numFmtId="1" fontId="4" fillId="0" borderId="1" xfId="18" applyNumberFormat="1" applyFont="1" applyBorder="1" applyAlignment="1">
      <alignment vertical="center"/>
    </xf>
    <xf numFmtId="164" fontId="4" fillId="12" borderId="1" xfId="18" applyNumberFormat="1" applyFont="1" applyFill="1" applyBorder="1" applyAlignment="1">
      <alignment vertical="center" wrapText="1"/>
    </xf>
    <xf numFmtId="164" fontId="5" fillId="12" borderId="1" xfId="18" applyNumberFormat="1" applyFont="1" applyFill="1" applyBorder="1" applyAlignment="1">
      <alignment vertical="center" wrapText="1"/>
    </xf>
    <xf numFmtId="164" fontId="11" fillId="12" borderId="1" xfId="18" applyNumberFormat="1" applyFont="1" applyFill="1" applyBorder="1" applyAlignment="1">
      <alignment vertical="center" wrapText="1"/>
    </xf>
    <xf numFmtId="164" fontId="5" fillId="13" borderId="1" xfId="18" applyNumberFormat="1" applyFont="1" applyFill="1" applyBorder="1" applyAlignment="1">
      <alignment vertical="center" wrapText="1"/>
    </xf>
    <xf numFmtId="1" fontId="4" fillId="12" borderId="1" xfId="18" applyNumberFormat="1" applyFont="1" applyFill="1" applyBorder="1" applyAlignment="1">
      <alignment horizontal="right" vertical="center" wrapText="1"/>
    </xf>
    <xf numFmtId="1" fontId="5" fillId="12" borderId="1" xfId="18" applyNumberFormat="1" applyFont="1" applyFill="1" applyBorder="1" applyAlignment="1">
      <alignment horizontal="right" vertical="center" wrapText="1"/>
    </xf>
    <xf numFmtId="1" fontId="11" fillId="12" borderId="1" xfId="18" applyNumberFormat="1" applyFont="1" applyFill="1" applyBorder="1" applyAlignment="1">
      <alignment horizontal="right" vertical="center" wrapText="1"/>
    </xf>
    <xf numFmtId="1" fontId="5" fillId="13" borderId="1" xfId="18" applyNumberFormat="1" applyFont="1" applyFill="1" applyBorder="1" applyAlignment="1">
      <alignment horizontal="right" vertical="center" wrapText="1"/>
    </xf>
    <xf numFmtId="3" fontId="0" fillId="0" borderId="0" xfId="0" applyNumberFormat="1"/>
    <xf numFmtId="164" fontId="4" fillId="14" borderId="1" xfId="18" applyNumberFormat="1" applyFont="1" applyFill="1" applyBorder="1" applyAlignment="1">
      <alignment vertical="center" wrapText="1"/>
    </xf>
    <xf numFmtId="164" fontId="5" fillId="14" borderId="1" xfId="18" applyNumberFormat="1" applyFont="1" applyFill="1" applyBorder="1" applyAlignment="1">
      <alignment vertical="center" wrapText="1"/>
    </xf>
    <xf numFmtId="3" fontId="4" fillId="14" borderId="1" xfId="18" applyNumberFormat="1" applyFont="1" applyFill="1" applyBorder="1" applyAlignment="1">
      <alignment horizontal="center" vertical="center" wrapText="1"/>
    </xf>
    <xf numFmtId="3" fontId="4" fillId="14" borderId="1" xfId="18" applyNumberFormat="1" applyFont="1" applyFill="1" applyBorder="1" applyAlignment="1">
      <alignment vertical="center" wrapText="1"/>
    </xf>
    <xf numFmtId="3" fontId="5" fillId="14" borderId="1" xfId="18" applyNumberFormat="1" applyFont="1" applyFill="1" applyBorder="1" applyAlignment="1">
      <alignment vertical="center" wrapText="1"/>
    </xf>
    <xf numFmtId="164" fontId="4" fillId="10" borderId="1" xfId="18" applyNumberFormat="1" applyFont="1" applyFill="1" applyBorder="1" applyAlignment="1">
      <alignment vertical="center" wrapText="1"/>
    </xf>
    <xf numFmtId="164" fontId="4" fillId="10" borderId="1" xfId="18" applyNumberFormat="1" applyFont="1" applyFill="1" applyBorder="1" applyAlignment="1">
      <alignment horizontal="justify" vertical="center" wrapText="1"/>
    </xf>
    <xf numFmtId="164" fontId="4" fillId="15" borderId="1" xfId="18" applyNumberFormat="1" applyFont="1" applyFill="1" applyBorder="1" applyAlignment="1">
      <alignment vertical="center" wrapText="1"/>
    </xf>
    <xf numFmtId="1" fontId="4" fillId="15" borderId="1" xfId="18" applyNumberFormat="1" applyFont="1" applyFill="1" applyBorder="1" applyAlignment="1">
      <alignment horizontal="right" vertical="center" wrapText="1"/>
    </xf>
    <xf numFmtId="164" fontId="5" fillId="16" borderId="1" xfId="18" applyNumberFormat="1" applyFont="1" applyFill="1" applyBorder="1" applyAlignment="1">
      <alignment vertical="center" wrapText="1"/>
    </xf>
    <xf numFmtId="164" fontId="4" fillId="16" borderId="1" xfId="18" applyNumberFormat="1" applyFont="1" applyFill="1" applyBorder="1" applyAlignment="1">
      <alignment vertical="center" wrapText="1"/>
    </xf>
    <xf numFmtId="164" fontId="11" fillId="16" borderId="1" xfId="18" applyNumberFormat="1" applyFont="1" applyFill="1" applyBorder="1" applyAlignment="1">
      <alignment vertical="center" wrapText="1"/>
    </xf>
    <xf numFmtId="1" fontId="5" fillId="16" borderId="1" xfId="18" applyNumberFormat="1" applyFont="1" applyFill="1" applyBorder="1" applyAlignment="1">
      <alignment horizontal="right" vertical="center" wrapText="1"/>
    </xf>
    <xf numFmtId="1" fontId="14" fillId="0" borderId="0" xfId="0" applyNumberFormat="1" applyFont="1" applyAlignment="1">
      <alignment horizontal="right"/>
    </xf>
    <xf numFmtId="164" fontId="5" fillId="0" borderId="1" xfId="18" applyNumberFormat="1" applyFont="1" applyFill="1" applyBorder="1" applyAlignment="1">
      <alignment vertical="center" wrapText="1"/>
    </xf>
    <xf numFmtId="1" fontId="5" fillId="9" borderId="1" xfId="18" applyNumberFormat="1" applyFont="1" applyFill="1" applyBorder="1" applyAlignment="1">
      <alignment vertical="center" wrapText="1"/>
    </xf>
    <xf numFmtId="1" fontId="4" fillId="0" borderId="1" xfId="18" applyNumberFormat="1" applyFont="1" applyFill="1" applyBorder="1" applyAlignment="1">
      <alignment horizontal="center" vertical="center" wrapText="1"/>
    </xf>
    <xf numFmtId="3" fontId="5" fillId="9" borderId="1" xfId="18" applyNumberFormat="1" applyFont="1" applyFill="1" applyBorder="1" applyAlignment="1">
      <alignment vertical="center" wrapText="1"/>
    </xf>
    <xf numFmtId="1" fontId="4" fillId="10" borderId="1" xfId="18" applyNumberFormat="1" applyFont="1" applyFill="1" applyBorder="1" applyAlignment="1">
      <alignment vertical="center" wrapText="1"/>
    </xf>
    <xf numFmtId="1" fontId="4" fillId="10" borderId="1" xfId="18" applyNumberFormat="1" applyFont="1" applyFill="1" applyBorder="1" applyAlignment="1">
      <alignment horizontal="center" vertical="center" wrapText="1"/>
    </xf>
    <xf numFmtId="1" fontId="2" fillId="11" borderId="0" xfId="0" applyNumberFormat="1" applyFont="1" applyFill="1"/>
    <xf numFmtId="164" fontId="5" fillId="17" borderId="1" xfId="18" applyNumberFormat="1" applyFont="1" applyFill="1" applyBorder="1" applyAlignment="1">
      <alignment vertical="center" wrapText="1"/>
    </xf>
    <xf numFmtId="164" fontId="5" fillId="17" borderId="1" xfId="18" applyNumberFormat="1" applyFont="1" applyFill="1" applyBorder="1" applyAlignment="1">
      <alignment horizontal="justify" vertical="center" wrapText="1"/>
    </xf>
    <xf numFmtId="1" fontId="5" fillId="17" borderId="1" xfId="18" applyNumberFormat="1" applyFont="1" applyFill="1" applyBorder="1" applyAlignment="1">
      <alignment horizontal="right" vertical="center" wrapText="1"/>
    </xf>
    <xf numFmtId="164" fontId="5" fillId="18" borderId="1" xfId="18" applyNumberFormat="1" applyFont="1" applyFill="1" applyBorder="1" applyAlignment="1">
      <alignment vertical="center" wrapText="1"/>
    </xf>
    <xf numFmtId="1" fontId="5" fillId="18" borderId="1" xfId="18" applyNumberFormat="1" applyFont="1" applyFill="1" applyBorder="1" applyAlignment="1">
      <alignment horizontal="right" vertical="center" wrapText="1"/>
    </xf>
    <xf numFmtId="0" fontId="4" fillId="19" borderId="1" xfId="0" applyFont="1" applyFill="1" applyBorder="1" applyAlignment="1">
      <alignment vertical="center" wrapText="1"/>
    </xf>
    <xf numFmtId="1" fontId="4" fillId="19" borderId="1" xfId="18" applyNumberFormat="1" applyFont="1" applyFill="1" applyBorder="1" applyAlignment="1">
      <alignment vertical="center" wrapText="1"/>
    </xf>
    <xf numFmtId="0" fontId="15" fillId="20" borderId="1" xfId="0" applyFont="1" applyFill="1" applyBorder="1" applyAlignment="1">
      <alignment vertical="center" wrapText="1"/>
    </xf>
    <xf numFmtId="164" fontId="15" fillId="20" borderId="1" xfId="0" applyNumberFormat="1" applyFont="1" applyFill="1" applyBorder="1" applyAlignment="1">
      <alignment vertical="center" wrapText="1"/>
    </xf>
    <xf numFmtId="164" fontId="5" fillId="0" borderId="0" xfId="18" applyNumberFormat="1" applyFont="1"/>
    <xf numFmtId="0" fontId="16" fillId="0" borderId="0" xfId="0" applyFont="1"/>
    <xf numFmtId="0" fontId="3" fillId="0" borderId="0" xfId="0" applyFont="1"/>
    <xf numFmtId="164" fontId="5" fillId="9" borderId="1" xfId="18" applyNumberFormat="1" applyFont="1" applyFill="1" applyBorder="1" applyAlignment="1">
      <alignment horizontal="center" vertical="center" wrapText="1"/>
    </xf>
    <xf numFmtId="164" fontId="5" fillId="9" borderId="1" xfId="18" applyNumberFormat="1" applyFont="1" applyFill="1" applyBorder="1" applyAlignment="1">
      <alignment horizontal="center" vertical="center"/>
    </xf>
    <xf numFmtId="164" fontId="5" fillId="9" borderId="1" xfId="18" applyNumberFormat="1" applyFont="1" applyFill="1" applyBorder="1" applyAlignment="1">
      <alignment vertical="center"/>
    </xf>
    <xf numFmtId="0" fontId="17" fillId="21" borderId="1" xfId="0" applyFont="1" applyFill="1" applyBorder="1"/>
    <xf numFmtId="164" fontId="17" fillId="21" borderId="1" xfId="0" applyNumberFormat="1" applyFont="1" applyFill="1" applyBorder="1"/>
    <xf numFmtId="3" fontId="5" fillId="0" borderId="0" xfId="0" applyNumberFormat="1" applyFont="1"/>
    <xf numFmtId="164" fontId="11" fillId="0" borderId="0" xfId="18" applyNumberFormat="1" applyFont="1"/>
    <xf numFmtId="164" fontId="17" fillId="21" borderId="1" xfId="0" applyNumberFormat="1" applyFont="1" applyFill="1" applyBorder="1" applyAlignment="1">
      <alignment vertical="center"/>
    </xf>
    <xf numFmtId="164" fontId="5" fillId="0" borderId="0" xfId="0" applyNumberFormat="1" applyFont="1"/>
    <xf numFmtId="164" fontId="5" fillId="11" borderId="1" xfId="18" applyNumberFormat="1" applyFont="1" applyFill="1" applyBorder="1" applyAlignment="1">
      <alignment horizontal="justify" vertical="center" wrapText="1"/>
    </xf>
    <xf numFmtId="164" fontId="5" fillId="11" borderId="1" xfId="18" applyNumberFormat="1" applyFont="1" applyFill="1" applyBorder="1" applyAlignment="1">
      <alignment vertical="center"/>
    </xf>
    <xf numFmtId="3" fontId="5" fillId="11" borderId="1" xfId="18" applyNumberFormat="1" applyFont="1" applyFill="1" applyBorder="1" applyAlignment="1">
      <alignment vertical="center"/>
    </xf>
  </cellXfs>
  <cellStyles count="16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tabSelected="1" workbookViewId="0" topLeftCell="A1">
      <selection activeCell="A5" sqref="A5"/>
    </sheetView>
  </sheetViews>
  <sheetFormatPr defaultColWidth="75.00390625" defaultRowHeight="39" customHeight="1"/>
  <cols>
    <col min="2" max="2" width="22.625" style="9" customWidth="1"/>
    <col min="3" max="3" width="21.50390625" style="9" customWidth="1"/>
    <col min="4" max="4" width="20.875" style="9" customWidth="1"/>
    <col min="5" max="5" width="24.625" style="9" customWidth="1"/>
    <col min="6" max="6" width="26.50390625" style="0" customWidth="1"/>
  </cols>
  <sheetData>
    <row r="1" spans="1:5" ht="39" customHeight="1">
      <c r="A1" s="48" t="s">
        <v>232</v>
      </c>
      <c r="B1" s="88">
        <v>0</v>
      </c>
      <c r="C1" s="88">
        <v>550706023.8</v>
      </c>
      <c r="D1" s="88">
        <v>0</v>
      </c>
      <c r="E1" s="88">
        <v>550706023.8</v>
      </c>
    </row>
    <row r="2" spans="1:5" ht="39" customHeight="1">
      <c r="A2" s="60" t="s">
        <v>233</v>
      </c>
      <c r="B2" s="49">
        <v>3896892805.767635</v>
      </c>
      <c r="C2" s="49">
        <v>4154907092.826054</v>
      </c>
      <c r="D2" s="49">
        <v>4429000744.206941</v>
      </c>
      <c r="E2" s="49">
        <v>4720241644.591138</v>
      </c>
    </row>
    <row r="3" spans="1:5" ht="39" customHeight="1">
      <c r="A3" s="87" t="s">
        <v>234</v>
      </c>
      <c r="B3" s="49">
        <v>6138025239.147607</v>
      </c>
      <c r="C3" s="49">
        <v>7755063225.573472</v>
      </c>
      <c r="D3" s="49">
        <v>9497760753.113604</v>
      </c>
      <c r="E3" s="49">
        <v>11070893862.173317</v>
      </c>
    </row>
    <row r="4" spans="1:5" ht="39" customHeight="1">
      <c r="A4" s="46" t="s">
        <v>235</v>
      </c>
      <c r="B4" s="49">
        <v>4952733633.292898</v>
      </c>
      <c r="C4" s="49">
        <v>5303593717.67321</v>
      </c>
      <c r="D4" s="49">
        <v>5983644370.325</v>
      </c>
      <c r="E4" s="49">
        <v>6393500075.114779</v>
      </c>
    </row>
    <row r="5" spans="1:5" ht="39" customHeight="1">
      <c r="A5" s="46" t="s">
        <v>236</v>
      </c>
      <c r="B5" s="89">
        <v>0</v>
      </c>
      <c r="C5" s="89">
        <v>0</v>
      </c>
      <c r="D5" s="89">
        <v>0</v>
      </c>
      <c r="E5" s="89">
        <v>0</v>
      </c>
    </row>
    <row r="6" spans="1:5" ht="39" customHeight="1">
      <c r="A6" s="60" t="s">
        <v>237</v>
      </c>
      <c r="B6" s="62">
        <v>15000000</v>
      </c>
      <c r="C6" s="62">
        <v>15000000</v>
      </c>
      <c r="D6" s="62">
        <v>15000000</v>
      </c>
      <c r="E6" s="62">
        <v>15000000</v>
      </c>
    </row>
    <row r="7" spans="1:5" ht="39" customHeight="1">
      <c r="A7" s="46" t="s">
        <v>238</v>
      </c>
      <c r="B7" s="49">
        <v>0</v>
      </c>
      <c r="C7" s="49">
        <v>86838516</v>
      </c>
      <c r="D7" s="49">
        <v>0</v>
      </c>
      <c r="E7" s="49">
        <v>21658306</v>
      </c>
    </row>
    <row r="8" spans="1:5" ht="39" customHeight="1">
      <c r="A8" s="61" t="s">
        <v>239</v>
      </c>
      <c r="B8" s="49">
        <v>63600000</v>
      </c>
      <c r="C8" s="49">
        <v>63600000</v>
      </c>
      <c r="D8" s="49">
        <v>0</v>
      </c>
      <c r="E8" s="49">
        <v>0</v>
      </c>
    </row>
    <row r="9" spans="1:5" ht="39" customHeight="1">
      <c r="A9" s="90" t="s">
        <v>232</v>
      </c>
      <c r="B9" s="90">
        <v>457311504.24</v>
      </c>
      <c r="C9" s="90">
        <v>470263201.33500004</v>
      </c>
      <c r="D9" s="90">
        <v>457311504.24</v>
      </c>
      <c r="E9" s="90">
        <v>470263201.33500004</v>
      </c>
    </row>
    <row r="10" spans="2:6" ht="39" customHeight="1">
      <c r="B10" s="9">
        <f>SUM(B1:B9)</f>
        <v>15523563182.44814</v>
      </c>
      <c r="C10" s="9">
        <f>SUM(C1:C9)</f>
        <v>18399971777.207733</v>
      </c>
      <c r="D10" s="9">
        <f>SUM(D1:D9)</f>
        <v>20382717371.885548</v>
      </c>
      <c r="E10" s="9">
        <f>SUM(E1:E9)</f>
        <v>23242263113.014233</v>
      </c>
      <c r="F10" s="9">
        <f>SUM(B10:E10)</f>
        <v>77548515444.55565</v>
      </c>
    </row>
    <row r="14" ht="39" customHeight="1">
      <c r="F14">
        <v>75693366033.40565</v>
      </c>
    </row>
  </sheetData>
  <printOptions/>
  <pageMargins left="0.75" right="0.75" top="1" bottom="1" header="0.5" footer="0.5"/>
  <pageSetup horizontalDpi="600" verticalDpi="600" orientation="portrait" paperSize="9"/>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topLeftCell="A1">
      <selection activeCell="A19" sqref="A19"/>
    </sheetView>
  </sheetViews>
  <sheetFormatPr defaultColWidth="52.875" defaultRowHeight="15.75"/>
  <cols>
    <col min="2" max="2" width="20.375" style="17" customWidth="1"/>
    <col min="3" max="3" width="18.50390625" style="17" customWidth="1"/>
    <col min="4" max="4" width="24.50390625" style="17" customWidth="1"/>
    <col min="5" max="5" width="19.50390625" style="17" customWidth="1"/>
    <col min="6" max="6" width="24.375" style="0" customWidth="1"/>
  </cols>
  <sheetData>
    <row r="2" spans="1:5" ht="41" customHeight="1">
      <c r="A2" s="45" t="s">
        <v>112</v>
      </c>
      <c r="B2" s="50">
        <v>11650000</v>
      </c>
      <c r="C2" s="50">
        <v>0</v>
      </c>
      <c r="D2" s="50">
        <v>0</v>
      </c>
      <c r="E2" s="50">
        <v>0</v>
      </c>
    </row>
    <row r="3" spans="1:5" ht="78">
      <c r="A3" s="47" t="s">
        <v>113</v>
      </c>
      <c r="B3" s="50">
        <v>144200000</v>
      </c>
      <c r="C3" s="50">
        <v>288400000</v>
      </c>
      <c r="D3" s="50">
        <v>144200000</v>
      </c>
      <c r="E3" s="50">
        <v>144200000</v>
      </c>
    </row>
    <row r="4" spans="1:5" ht="26">
      <c r="A4" s="48" t="s">
        <v>114</v>
      </c>
      <c r="B4" s="50">
        <v>512500000</v>
      </c>
      <c r="C4" s="50">
        <v>205000000</v>
      </c>
      <c r="D4" s="50">
        <v>153750000</v>
      </c>
      <c r="E4" s="50">
        <v>153750000</v>
      </c>
    </row>
    <row r="5" spans="1:5" ht="15.75">
      <c r="A5" s="48" t="s">
        <v>115</v>
      </c>
      <c r="B5" s="50">
        <v>500000000</v>
      </c>
      <c r="C5" s="50">
        <v>200000000</v>
      </c>
      <c r="D5" s="50">
        <v>150000000</v>
      </c>
      <c r="E5" s="50">
        <v>150000000</v>
      </c>
    </row>
    <row r="6" spans="1:5" ht="15.75">
      <c r="A6" s="48" t="s">
        <v>116</v>
      </c>
      <c r="B6" s="50">
        <v>187500000</v>
      </c>
      <c r="C6" s="50">
        <v>75000000</v>
      </c>
      <c r="D6" s="50">
        <v>56250000</v>
      </c>
      <c r="E6" s="50">
        <v>56250000</v>
      </c>
    </row>
    <row r="7" spans="1:5" ht="15.75">
      <c r="A7" s="48" t="s">
        <v>117</v>
      </c>
      <c r="B7" s="50">
        <v>125000000</v>
      </c>
      <c r="C7" s="50">
        <v>50000000</v>
      </c>
      <c r="D7" s="50">
        <v>37500000</v>
      </c>
      <c r="E7" s="50">
        <v>37500000</v>
      </c>
    </row>
    <row r="8" spans="1:5" ht="26">
      <c r="A8" s="47" t="s">
        <v>118</v>
      </c>
      <c r="B8" s="50">
        <v>150000000</v>
      </c>
      <c r="C8" s="50">
        <v>150000000</v>
      </c>
      <c r="D8" s="50">
        <v>150000000</v>
      </c>
      <c r="E8" s="50">
        <v>150000000</v>
      </c>
    </row>
    <row r="9" spans="1:5" ht="26">
      <c r="A9" s="47" t="s">
        <v>119</v>
      </c>
      <c r="B9" s="50">
        <v>23716000</v>
      </c>
      <c r="C9" s="50">
        <v>23716000</v>
      </c>
      <c r="D9" s="50">
        <v>23716000</v>
      </c>
      <c r="E9" s="50">
        <v>23716000</v>
      </c>
    </row>
    <row r="10" spans="1:5" ht="26">
      <c r="A10" s="47" t="s">
        <v>120</v>
      </c>
      <c r="B10" s="50">
        <v>12500000</v>
      </c>
      <c r="C10" s="50">
        <v>12500000</v>
      </c>
      <c r="D10" s="50">
        <v>12500000</v>
      </c>
      <c r="E10" s="50">
        <v>12500000</v>
      </c>
    </row>
    <row r="11" spans="1:5" ht="15.75">
      <c r="A11" s="47" t="s">
        <v>121</v>
      </c>
      <c r="B11" s="50">
        <v>384000000</v>
      </c>
      <c r="C11" s="50">
        <v>384000000</v>
      </c>
      <c r="D11" s="50">
        <v>384000000</v>
      </c>
      <c r="E11" s="50">
        <v>384000000</v>
      </c>
    </row>
    <row r="12" spans="2:6" ht="15.75">
      <c r="B12" s="17">
        <f>SUM(B2:B11)</f>
        <v>2051066000</v>
      </c>
      <c r="C12" s="17">
        <f>SUM(C2:C11)</f>
        <v>1388616000</v>
      </c>
      <c r="D12" s="17">
        <f>SUM(D2:D11)</f>
        <v>1111916000</v>
      </c>
      <c r="E12" s="17">
        <f>SUM(E2:E11)</f>
        <v>1111916000</v>
      </c>
      <c r="F12" s="9">
        <f>SUM(B12:E12)</f>
        <v>5663514000</v>
      </c>
    </row>
  </sheetData>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zoomScale="125" zoomScaleNormal="125" zoomScalePageLayoutView="125" workbookViewId="0" topLeftCell="B27">
      <selection activeCell="F36" sqref="F36"/>
    </sheetView>
  </sheetViews>
  <sheetFormatPr defaultColWidth="90.625" defaultRowHeight="15.75"/>
  <cols>
    <col min="2" max="2" width="18.875" style="17" customWidth="1"/>
    <col min="3" max="3" width="23.375" style="17" customWidth="1"/>
    <col min="4" max="4" width="24.625" style="17" customWidth="1"/>
    <col min="5" max="5" width="22.875" style="17" customWidth="1"/>
    <col min="6" max="6" width="26.00390625" style="9" customWidth="1"/>
  </cols>
  <sheetData>
    <row r="2" spans="1:5" ht="39">
      <c r="A2" s="51" t="s">
        <v>122</v>
      </c>
      <c r="B2" s="53">
        <v>16880100</v>
      </c>
      <c r="C2" s="54">
        <v>14250000</v>
      </c>
      <c r="D2" s="54">
        <v>11000000</v>
      </c>
      <c r="E2" s="54">
        <v>0</v>
      </c>
    </row>
    <row r="3" spans="1:5" ht="26">
      <c r="A3" s="52" t="s">
        <v>123</v>
      </c>
      <c r="B3" s="53">
        <v>7894650</v>
      </c>
      <c r="C3" s="53">
        <v>2631550</v>
      </c>
      <c r="D3" s="53">
        <v>7894650</v>
      </c>
      <c r="E3" s="53">
        <v>2631550</v>
      </c>
    </row>
    <row r="4" spans="1:5" ht="26">
      <c r="A4" s="52" t="s">
        <v>124</v>
      </c>
      <c r="B4" s="53">
        <v>7894650</v>
      </c>
      <c r="C4" s="53">
        <v>2631550</v>
      </c>
      <c r="D4" s="53">
        <v>7894650</v>
      </c>
      <c r="E4" s="53">
        <v>2631550</v>
      </c>
    </row>
    <row r="5" spans="1:5" ht="26">
      <c r="A5" s="52" t="s">
        <v>125</v>
      </c>
      <c r="B5" s="53">
        <v>7894650</v>
      </c>
      <c r="C5" s="53">
        <v>2631550</v>
      </c>
      <c r="D5" s="53">
        <v>7894650</v>
      </c>
      <c r="E5" s="53">
        <v>2631550</v>
      </c>
    </row>
    <row r="6" spans="1:5" ht="26">
      <c r="A6" s="51" t="s">
        <v>126</v>
      </c>
      <c r="B6" s="53">
        <v>7894650</v>
      </c>
      <c r="C6" s="53">
        <v>2631550</v>
      </c>
      <c r="D6" s="53">
        <v>7894650</v>
      </c>
      <c r="E6" s="53">
        <v>2631550</v>
      </c>
    </row>
    <row r="7" spans="1:5" ht="26">
      <c r="A7" s="52" t="s">
        <v>127</v>
      </c>
      <c r="B7" s="54">
        <v>20000000</v>
      </c>
      <c r="C7" s="54">
        <v>0</v>
      </c>
      <c r="D7" s="54">
        <v>0</v>
      </c>
      <c r="E7" s="54">
        <v>0</v>
      </c>
    </row>
    <row r="8" spans="1:5" ht="39">
      <c r="A8" s="51" t="s">
        <v>129</v>
      </c>
      <c r="B8" s="53">
        <v>18233200</v>
      </c>
      <c r="C8" s="54">
        <v>0</v>
      </c>
      <c r="D8" s="54">
        <v>0</v>
      </c>
      <c r="E8" s="54">
        <v>0</v>
      </c>
    </row>
    <row r="9" spans="1:5" ht="26">
      <c r="A9" s="51" t="s">
        <v>130</v>
      </c>
      <c r="B9" s="53">
        <v>18233200</v>
      </c>
      <c r="C9" s="53">
        <v>0</v>
      </c>
      <c r="D9" s="54">
        <v>0</v>
      </c>
      <c r="E9" s="54">
        <v>0</v>
      </c>
    </row>
    <row r="10" spans="1:5" ht="26">
      <c r="A10" s="55" t="s">
        <v>131</v>
      </c>
      <c r="B10" s="54">
        <v>10000000</v>
      </c>
      <c r="C10" s="54">
        <v>10000000</v>
      </c>
      <c r="D10" s="54">
        <v>10000000</v>
      </c>
      <c r="E10" s="54">
        <v>10000000</v>
      </c>
    </row>
    <row r="11" spans="1:5" ht="26">
      <c r="A11" s="55" t="s">
        <v>132</v>
      </c>
      <c r="B11" s="54">
        <v>1960000</v>
      </c>
      <c r="C11" s="54">
        <v>1960000</v>
      </c>
      <c r="D11" s="54">
        <v>1960000</v>
      </c>
      <c r="E11" s="54">
        <v>1960000</v>
      </c>
    </row>
    <row r="12" spans="1:5" ht="15.75">
      <c r="A12" s="51" t="s">
        <v>133</v>
      </c>
      <c r="B12" s="53">
        <v>18233200</v>
      </c>
      <c r="C12" s="54">
        <v>0</v>
      </c>
      <c r="D12" s="54">
        <v>0</v>
      </c>
      <c r="E12" s="54">
        <v>0</v>
      </c>
    </row>
    <row r="13" spans="1:5" ht="15.75">
      <c r="A13" s="51" t="s">
        <v>134</v>
      </c>
      <c r="B13" s="53">
        <v>18233200</v>
      </c>
      <c r="C13" s="54">
        <v>0</v>
      </c>
      <c r="D13" s="54">
        <v>0</v>
      </c>
      <c r="E13" s="54">
        <v>0</v>
      </c>
    </row>
    <row r="14" spans="1:5" ht="26">
      <c r="A14" s="51" t="s">
        <v>135</v>
      </c>
      <c r="B14" s="53">
        <v>18233200</v>
      </c>
      <c r="C14" s="54">
        <v>0</v>
      </c>
      <c r="D14" s="54">
        <v>0</v>
      </c>
      <c r="E14" s="54">
        <v>0</v>
      </c>
    </row>
    <row r="15" spans="1:5" ht="15.75">
      <c r="A15" s="51" t="s">
        <v>136</v>
      </c>
      <c r="B15" s="53">
        <v>18233200</v>
      </c>
      <c r="C15" s="54">
        <v>0</v>
      </c>
      <c r="D15" s="54">
        <v>0</v>
      </c>
      <c r="E15" s="54">
        <v>0</v>
      </c>
    </row>
    <row r="16" spans="1:5" ht="15.75">
      <c r="A16" s="51" t="s">
        <v>137</v>
      </c>
      <c r="B16" s="53">
        <v>18233200</v>
      </c>
      <c r="C16" s="54">
        <v>0</v>
      </c>
      <c r="D16" s="54">
        <v>0</v>
      </c>
      <c r="E16" s="54">
        <v>0</v>
      </c>
    </row>
    <row r="17" spans="1:5" ht="15.75">
      <c r="A17" s="51" t="s">
        <v>138</v>
      </c>
      <c r="B17" s="53">
        <v>18233200</v>
      </c>
      <c r="C17" s="54">
        <v>0</v>
      </c>
      <c r="D17" s="54">
        <v>0</v>
      </c>
      <c r="E17" s="54">
        <v>0</v>
      </c>
    </row>
    <row r="18" spans="1:5" ht="26">
      <c r="A18" s="52" t="s">
        <v>139</v>
      </c>
      <c r="B18" s="54">
        <v>4650000</v>
      </c>
      <c r="C18" s="54">
        <v>4650000</v>
      </c>
      <c r="D18" s="54">
        <v>4650000</v>
      </c>
      <c r="E18" s="54">
        <v>4650000</v>
      </c>
    </row>
    <row r="19" spans="1:5" ht="15.75">
      <c r="A19" s="51" t="s">
        <v>140</v>
      </c>
      <c r="B19" s="54">
        <v>10880100</v>
      </c>
      <c r="C19" s="54">
        <v>5000000</v>
      </c>
      <c r="D19" s="54">
        <v>5000000</v>
      </c>
      <c r="E19" s="54">
        <v>5000000</v>
      </c>
    </row>
    <row r="20" spans="1:5" ht="26">
      <c r="A20" s="51" t="s">
        <v>141</v>
      </c>
      <c r="B20" s="54">
        <v>2000000</v>
      </c>
      <c r="C20" s="54">
        <v>2000000</v>
      </c>
      <c r="D20" s="54">
        <v>2000000</v>
      </c>
      <c r="E20" s="54">
        <v>2000000</v>
      </c>
    </row>
    <row r="21" spans="1:5" ht="26">
      <c r="A21" s="51" t="s">
        <v>142</v>
      </c>
      <c r="B21" s="54">
        <v>3000000</v>
      </c>
      <c r="C21" s="54">
        <v>3000000</v>
      </c>
      <c r="D21" s="54">
        <v>3000000</v>
      </c>
      <c r="E21" s="54">
        <v>3000000</v>
      </c>
    </row>
    <row r="22" spans="1:5" ht="15.75">
      <c r="A22" s="51" t="s">
        <v>143</v>
      </c>
      <c r="B22" s="53">
        <v>1300000</v>
      </c>
      <c r="C22" s="53">
        <v>2600000</v>
      </c>
      <c r="D22" s="53">
        <v>1950000</v>
      </c>
      <c r="E22" s="53">
        <v>650000</v>
      </c>
    </row>
    <row r="23" spans="1:5" ht="40">
      <c r="A23" s="56" t="s">
        <v>144</v>
      </c>
      <c r="B23" s="54">
        <v>87000000</v>
      </c>
      <c r="C23" s="54">
        <v>0</v>
      </c>
      <c r="D23" s="54">
        <v>87000000</v>
      </c>
      <c r="E23" s="54">
        <v>0</v>
      </c>
    </row>
    <row r="24" spans="1:5" ht="26">
      <c r="A24" s="51" t="s">
        <v>145</v>
      </c>
      <c r="B24" s="53">
        <v>4210480</v>
      </c>
      <c r="C24" s="53">
        <v>4210480</v>
      </c>
      <c r="D24" s="53">
        <v>2105240</v>
      </c>
      <c r="E24" s="54">
        <v>0</v>
      </c>
    </row>
    <row r="25" spans="1:5" ht="26">
      <c r="A25" s="51" t="s">
        <v>146</v>
      </c>
      <c r="B25" s="53">
        <v>5263100</v>
      </c>
      <c r="C25" s="53">
        <v>10526200</v>
      </c>
      <c r="D25" s="53">
        <v>7894650</v>
      </c>
      <c r="E25" s="53">
        <v>2631550</v>
      </c>
    </row>
    <row r="26" spans="1:5" ht="26">
      <c r="A26" s="51" t="s">
        <v>147</v>
      </c>
      <c r="B26" s="53">
        <v>4210480</v>
      </c>
      <c r="C26" s="53">
        <v>4210480</v>
      </c>
      <c r="D26" s="53">
        <v>2105240</v>
      </c>
      <c r="E26" s="54">
        <v>0</v>
      </c>
    </row>
    <row r="27" spans="1:5" ht="26">
      <c r="A27" s="51" t="s">
        <v>148</v>
      </c>
      <c r="B27" s="53">
        <v>6315720</v>
      </c>
      <c r="C27" s="53">
        <v>12631440</v>
      </c>
      <c r="D27" s="53">
        <v>9473580</v>
      </c>
      <c r="E27" s="53">
        <v>3157860</v>
      </c>
    </row>
    <row r="28" spans="1:5" ht="15.75">
      <c r="A28" s="78" t="s">
        <v>188</v>
      </c>
      <c r="B28" s="91">
        <v>1750000</v>
      </c>
      <c r="C28" s="91">
        <v>1750000</v>
      </c>
      <c r="D28" s="91">
        <v>1750000</v>
      </c>
      <c r="E28" s="91">
        <v>1750000</v>
      </c>
    </row>
    <row r="29" spans="1:5" ht="26">
      <c r="A29" s="79" t="s">
        <v>189</v>
      </c>
      <c r="B29" s="91">
        <v>6534400</v>
      </c>
      <c r="C29" s="91">
        <v>0</v>
      </c>
      <c r="D29" s="91">
        <v>0</v>
      </c>
      <c r="E29" s="91">
        <v>0</v>
      </c>
    </row>
    <row r="30" spans="1:5" ht="26">
      <c r="A30" s="78" t="s">
        <v>190</v>
      </c>
      <c r="B30" s="91">
        <v>27500000</v>
      </c>
      <c r="C30" s="91">
        <v>27500000</v>
      </c>
      <c r="D30" s="91">
        <v>27500000</v>
      </c>
      <c r="E30" s="91">
        <v>27500000</v>
      </c>
    </row>
    <row r="31" spans="1:5" ht="15.75">
      <c r="A31" s="78" t="s">
        <v>191</v>
      </c>
      <c r="B31" s="91">
        <v>11534400</v>
      </c>
      <c r="C31" s="91">
        <v>11534400</v>
      </c>
      <c r="D31" s="91">
        <v>11534400</v>
      </c>
      <c r="E31" s="91">
        <v>11534400</v>
      </c>
    </row>
    <row r="32" spans="1:5" ht="15.75">
      <c r="A32" s="78" t="s">
        <v>192</v>
      </c>
      <c r="B32" s="92"/>
      <c r="C32" s="92"/>
      <c r="D32" s="92"/>
      <c r="E32" s="92"/>
    </row>
    <row r="33" spans="1:5" ht="15.75">
      <c r="A33" s="78" t="s">
        <v>193</v>
      </c>
      <c r="B33" s="91">
        <v>19732000</v>
      </c>
      <c r="C33" s="91">
        <v>19732000</v>
      </c>
      <c r="D33" s="91">
        <v>19732000</v>
      </c>
      <c r="E33" s="91">
        <v>19732000</v>
      </c>
    </row>
    <row r="34" spans="1:5" ht="26">
      <c r="A34" s="78" t="s">
        <v>194</v>
      </c>
      <c r="B34" s="91">
        <v>17233200</v>
      </c>
      <c r="C34" s="91">
        <v>0</v>
      </c>
      <c r="D34" s="91">
        <v>0</v>
      </c>
      <c r="E34" s="91">
        <v>0</v>
      </c>
    </row>
    <row r="35" spans="1:5" ht="26">
      <c r="A35" s="78" t="s">
        <v>195</v>
      </c>
      <c r="B35" s="91">
        <v>6000000</v>
      </c>
      <c r="C35" s="91">
        <v>6000000</v>
      </c>
      <c r="D35" s="91">
        <v>6000000</v>
      </c>
      <c r="E35" s="91">
        <v>6000000</v>
      </c>
    </row>
    <row r="36" spans="2:6" ht="15.75">
      <c r="B36" s="17">
        <f>SUM(B2:B35)</f>
        <v>445398180</v>
      </c>
      <c r="C36" s="17">
        <f>SUM(C2:C35)</f>
        <v>152081200</v>
      </c>
      <c r="D36" s="17">
        <f>SUM(D2:D35)</f>
        <v>246233710</v>
      </c>
      <c r="E36" s="17">
        <f>SUM(E2:E35)</f>
        <v>110092010</v>
      </c>
      <c r="F36" s="9">
        <f>SUM(B36:E36)</f>
        <v>953805100</v>
      </c>
    </row>
    <row r="43" spans="1:6" s="59" customFormat="1" ht="26">
      <c r="A43" s="57" t="s">
        <v>128</v>
      </c>
      <c r="B43" s="58">
        <v>100000000</v>
      </c>
      <c r="C43" s="58">
        <v>100000000</v>
      </c>
      <c r="D43" s="58">
        <v>100000000</v>
      </c>
      <c r="E43" s="58">
        <v>100000000</v>
      </c>
      <c r="F43" s="93" t="s">
        <v>150</v>
      </c>
    </row>
  </sheetData>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A2">
      <selection activeCell="B12" sqref="B12"/>
    </sheetView>
  </sheetViews>
  <sheetFormatPr defaultColWidth="62.00390625" defaultRowHeight="33" customHeight="1"/>
  <cols>
    <col min="2" max="2" width="21.375" style="9" customWidth="1"/>
    <col min="3" max="4" width="20.875" style="9" customWidth="1"/>
    <col min="5" max="5" width="19.00390625" style="9" customWidth="1"/>
    <col min="6" max="6" width="23.375" style="0" customWidth="1"/>
  </cols>
  <sheetData>
    <row r="1" spans="1:5" ht="33" customHeight="1">
      <c r="A1" s="46" t="s">
        <v>151</v>
      </c>
      <c r="B1" s="62">
        <v>8492700</v>
      </c>
      <c r="C1" s="62">
        <v>8492700</v>
      </c>
      <c r="D1" s="62">
        <v>8492700</v>
      </c>
      <c r="E1" s="62">
        <v>8492700</v>
      </c>
    </row>
    <row r="2" spans="1:5" ht="33" customHeight="1">
      <c r="A2" s="46" t="s">
        <v>152</v>
      </c>
      <c r="B2" s="62">
        <v>238939000</v>
      </c>
      <c r="C2" s="62">
        <v>238939000</v>
      </c>
      <c r="D2" s="62">
        <v>238939000</v>
      </c>
      <c r="E2" s="62">
        <v>238939000</v>
      </c>
    </row>
    <row r="3" spans="1:5" ht="33" customHeight="1">
      <c r="A3" s="46" t="s">
        <v>153</v>
      </c>
      <c r="B3" s="62">
        <v>519470100</v>
      </c>
      <c r="C3" s="62">
        <v>519470100</v>
      </c>
      <c r="D3" s="62">
        <v>519470100</v>
      </c>
      <c r="E3" s="62">
        <v>519470100</v>
      </c>
    </row>
    <row r="4" spans="1:5" ht="33" customHeight="1">
      <c r="A4" s="61" t="s">
        <v>154</v>
      </c>
      <c r="B4" s="62">
        <v>1549278000</v>
      </c>
      <c r="C4" s="62">
        <v>1549278000</v>
      </c>
      <c r="D4" s="62">
        <v>1549278000</v>
      </c>
      <c r="E4" s="62">
        <v>1549278000</v>
      </c>
    </row>
    <row r="5" spans="1:5" ht="33" customHeight="1">
      <c r="A5" s="46" t="s">
        <v>155</v>
      </c>
      <c r="B5" s="62">
        <v>302500000</v>
      </c>
      <c r="C5" s="62">
        <v>302500000</v>
      </c>
      <c r="D5" s="62">
        <v>302500000</v>
      </c>
      <c r="E5" s="62">
        <v>302500000</v>
      </c>
    </row>
    <row r="6" spans="1:5" ht="33" customHeight="1">
      <c r="A6" s="46" t="s">
        <v>156</v>
      </c>
      <c r="B6" s="62">
        <v>315000000</v>
      </c>
      <c r="C6" s="62">
        <v>315000000</v>
      </c>
      <c r="D6" s="62">
        <v>315000000</v>
      </c>
      <c r="E6" s="62">
        <v>315000000</v>
      </c>
    </row>
    <row r="7" spans="1:5" ht="33" customHeight="1">
      <c r="A7" s="46" t="s">
        <v>157</v>
      </c>
      <c r="B7" s="62">
        <v>4327752</v>
      </c>
      <c r="C7" s="62">
        <v>0</v>
      </c>
      <c r="D7" s="62">
        <v>4327752</v>
      </c>
      <c r="E7" s="62">
        <v>0</v>
      </c>
    </row>
    <row r="8" spans="1:5" ht="33" customHeight="1">
      <c r="A8" s="46" t="s">
        <v>158</v>
      </c>
      <c r="B8" s="63">
        <v>27903000</v>
      </c>
      <c r="C8" s="62">
        <v>27903000</v>
      </c>
      <c r="D8" s="62">
        <v>27903000</v>
      </c>
      <c r="E8" s="62">
        <v>27903000</v>
      </c>
    </row>
    <row r="9" spans="1:5" ht="33" customHeight="1">
      <c r="A9" s="61" t="s">
        <v>159</v>
      </c>
      <c r="B9" s="62">
        <v>0</v>
      </c>
      <c r="C9" s="62">
        <v>18857500</v>
      </c>
      <c r="D9" s="62">
        <v>18857500</v>
      </c>
      <c r="E9" s="62">
        <v>18857500</v>
      </c>
    </row>
    <row r="10" spans="1:5" ht="33" customHeight="1">
      <c r="A10" s="46" t="s">
        <v>160</v>
      </c>
      <c r="B10" s="62">
        <v>4069686240</v>
      </c>
      <c r="C10" s="62">
        <v>4069686240</v>
      </c>
      <c r="D10" s="62">
        <v>4069686240</v>
      </c>
      <c r="E10" s="62">
        <v>4069686240</v>
      </c>
    </row>
    <row r="11" spans="1:5" ht="33" customHeight="1">
      <c r="A11" s="46" t="s">
        <v>161</v>
      </c>
      <c r="B11" s="62">
        <v>2376000000</v>
      </c>
      <c r="C11" s="62">
        <v>2376000000</v>
      </c>
      <c r="D11" s="62">
        <v>2376000000</v>
      </c>
      <c r="E11" s="62">
        <v>2376000000</v>
      </c>
    </row>
    <row r="12" spans="1:5" ht="33" customHeight="1">
      <c r="A12" s="46" t="s">
        <v>162</v>
      </c>
      <c r="B12" s="63">
        <v>37918000</v>
      </c>
      <c r="C12" s="62">
        <v>37918000</v>
      </c>
      <c r="D12" s="62">
        <v>37918000</v>
      </c>
      <c r="E12" s="62">
        <v>37918000</v>
      </c>
    </row>
    <row r="13" spans="2:6" ht="33" customHeight="1">
      <c r="B13" s="9">
        <f>SUM(B1:B12)</f>
        <v>9449514792</v>
      </c>
      <c r="C13" s="9">
        <f>SUM(C1:C12)</f>
        <v>9464044540</v>
      </c>
      <c r="D13" s="9">
        <f>SUM(D1:D12)</f>
        <v>9468372292</v>
      </c>
      <c r="E13" s="9">
        <f>SUM(E1:E12)</f>
        <v>9464044540</v>
      </c>
      <c r="F13" s="9">
        <f>SUM(B13:E13)</f>
        <v>37845976164</v>
      </c>
    </row>
  </sheetData>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workbookViewId="0" topLeftCell="C11">
      <selection activeCell="E23" sqref="E23"/>
    </sheetView>
  </sheetViews>
  <sheetFormatPr defaultColWidth="79.375" defaultRowHeight="37.5" customHeight="1"/>
  <cols>
    <col min="2" max="2" width="18.50390625" style="17" customWidth="1"/>
    <col min="3" max="3" width="25.875" style="17" customWidth="1"/>
    <col min="4" max="4" width="33.00390625" style="17" customWidth="1"/>
    <col min="5" max="5" width="30.50390625" style="17" customWidth="1"/>
  </cols>
  <sheetData>
    <row r="1" spans="1:5" ht="38" customHeight="1">
      <c r="A1" s="64" t="s">
        <v>163</v>
      </c>
      <c r="B1" s="68">
        <v>50000000</v>
      </c>
      <c r="C1" s="68">
        <v>0</v>
      </c>
      <c r="D1" s="68">
        <v>0</v>
      </c>
      <c r="E1" s="68">
        <v>0</v>
      </c>
    </row>
    <row r="2" spans="1:5" ht="38" customHeight="1">
      <c r="A2" s="65" t="s">
        <v>164</v>
      </c>
      <c r="B2" s="69">
        <v>0</v>
      </c>
      <c r="C2" s="69">
        <v>50000000</v>
      </c>
      <c r="D2" s="69">
        <v>50000000</v>
      </c>
      <c r="E2" s="69">
        <v>0</v>
      </c>
    </row>
    <row r="3" spans="1:5" ht="38" customHeight="1">
      <c r="A3" s="64" t="s">
        <v>165</v>
      </c>
      <c r="B3" s="68">
        <v>85656767</v>
      </c>
      <c r="C3" s="68">
        <v>85656767</v>
      </c>
      <c r="D3" s="68">
        <v>85656767</v>
      </c>
      <c r="E3" s="68">
        <v>85656767</v>
      </c>
    </row>
    <row r="4" spans="1:5" ht="38" customHeight="1">
      <c r="A4" s="64" t="s">
        <v>166</v>
      </c>
      <c r="B4" s="68">
        <v>85656767</v>
      </c>
      <c r="C4" s="68">
        <v>0</v>
      </c>
      <c r="D4" s="68">
        <v>0</v>
      </c>
      <c r="E4" s="68">
        <v>0</v>
      </c>
    </row>
    <row r="5" spans="1:5" ht="38" customHeight="1">
      <c r="A5" s="66" t="s">
        <v>167</v>
      </c>
      <c r="B5" s="68">
        <v>85656767</v>
      </c>
      <c r="C5" s="70">
        <v>0</v>
      </c>
      <c r="D5" s="68">
        <v>85656767</v>
      </c>
      <c r="E5" s="70">
        <v>0</v>
      </c>
    </row>
    <row r="6" spans="1:5" ht="38" customHeight="1">
      <c r="A6" s="64" t="s">
        <v>168</v>
      </c>
      <c r="B6" s="68">
        <v>85656767</v>
      </c>
      <c r="C6" s="68">
        <v>85656767</v>
      </c>
      <c r="D6" s="68">
        <v>85656767</v>
      </c>
      <c r="E6" s="68">
        <v>85656767</v>
      </c>
    </row>
    <row r="7" spans="1:5" ht="38" customHeight="1">
      <c r="A7" s="64" t="s">
        <v>169</v>
      </c>
      <c r="B7" s="68">
        <v>111215700</v>
      </c>
      <c r="C7" s="68">
        <v>98858400</v>
      </c>
      <c r="D7" s="68">
        <v>86501100</v>
      </c>
      <c r="E7" s="68">
        <v>74143800</v>
      </c>
    </row>
    <row r="8" spans="1:5" ht="38" customHeight="1">
      <c r="A8" s="64" t="s">
        <v>170</v>
      </c>
      <c r="B8" s="68">
        <v>0</v>
      </c>
      <c r="C8" s="68">
        <v>2581460</v>
      </c>
      <c r="D8" s="68">
        <v>0</v>
      </c>
      <c r="E8" s="68">
        <v>2581460</v>
      </c>
    </row>
    <row r="9" spans="1:5" ht="38" customHeight="1">
      <c r="A9" s="64" t="s">
        <v>171</v>
      </c>
      <c r="B9" s="68">
        <v>85656767</v>
      </c>
      <c r="C9" s="68">
        <v>0</v>
      </c>
      <c r="D9" s="68">
        <v>85656767</v>
      </c>
      <c r="E9" s="68">
        <v>0</v>
      </c>
    </row>
    <row r="10" spans="1:5" ht="38" customHeight="1">
      <c r="A10" s="64" t="s">
        <v>172</v>
      </c>
      <c r="B10" s="68">
        <v>85656767</v>
      </c>
      <c r="C10" s="68">
        <v>0</v>
      </c>
      <c r="D10" s="68">
        <v>0</v>
      </c>
      <c r="E10" s="68">
        <v>0</v>
      </c>
    </row>
    <row r="11" spans="1:5" ht="38" customHeight="1">
      <c r="A11" s="64" t="s">
        <v>173</v>
      </c>
      <c r="B11" s="68">
        <v>6634210</v>
      </c>
      <c r="C11" s="68">
        <v>6634210</v>
      </c>
      <c r="D11" s="68">
        <v>6634210</v>
      </c>
      <c r="E11" s="68">
        <v>6634210</v>
      </c>
    </row>
    <row r="12" spans="1:5" ht="38" customHeight="1">
      <c r="A12" s="64" t="s">
        <v>174</v>
      </c>
      <c r="B12" s="68">
        <v>9062296</v>
      </c>
      <c r="C12" s="68">
        <v>0</v>
      </c>
      <c r="D12" s="68">
        <v>9062296</v>
      </c>
      <c r="E12" s="68">
        <v>0</v>
      </c>
    </row>
    <row r="13" spans="1:5" ht="38" customHeight="1">
      <c r="A13" s="64" t="s">
        <v>175</v>
      </c>
      <c r="B13" s="68">
        <v>85565567</v>
      </c>
      <c r="C13" s="68">
        <v>85565567</v>
      </c>
      <c r="D13" s="68">
        <v>85565567</v>
      </c>
      <c r="E13" s="68">
        <v>85565567</v>
      </c>
    </row>
    <row r="14" spans="1:5" ht="38" customHeight="1">
      <c r="A14" s="64" t="s">
        <v>176</v>
      </c>
      <c r="B14" s="68">
        <v>9920860</v>
      </c>
      <c r="C14" s="68">
        <v>9920860</v>
      </c>
      <c r="D14" s="68">
        <v>9920860</v>
      </c>
      <c r="E14" s="68">
        <v>9920860</v>
      </c>
    </row>
    <row r="15" spans="1:5" ht="38" customHeight="1">
      <c r="A15" s="64" t="s">
        <v>177</v>
      </c>
      <c r="B15" s="68">
        <v>0</v>
      </c>
      <c r="C15" s="68">
        <v>85565567</v>
      </c>
      <c r="D15" s="68">
        <v>0</v>
      </c>
      <c r="E15" s="68">
        <v>85565567</v>
      </c>
    </row>
    <row r="16" spans="1:5" ht="38" customHeight="1">
      <c r="A16" s="67" t="s">
        <v>178</v>
      </c>
      <c r="B16" s="71">
        <v>37000000</v>
      </c>
      <c r="C16" s="71">
        <v>0</v>
      </c>
      <c r="D16" s="71">
        <v>0</v>
      </c>
      <c r="E16" s="71">
        <v>0</v>
      </c>
    </row>
    <row r="17" spans="1:6" ht="38" customHeight="1">
      <c r="A17" s="64" t="s">
        <v>179</v>
      </c>
      <c r="B17" s="71">
        <v>54502400</v>
      </c>
      <c r="C17" s="71">
        <v>109004800</v>
      </c>
      <c r="D17" s="71">
        <v>81753600</v>
      </c>
      <c r="E17" s="71">
        <v>27251200</v>
      </c>
      <c r="F17" s="9"/>
    </row>
    <row r="18" spans="2:6" ht="38" customHeight="1">
      <c r="B18" s="17">
        <f>SUM(B1:B17)</f>
        <v>877841635</v>
      </c>
      <c r="C18" s="17">
        <f>SUM(C1:C17)</f>
        <v>619444398</v>
      </c>
      <c r="D18" s="17">
        <f>SUM(D1:D17)</f>
        <v>672064701</v>
      </c>
      <c r="E18" s="17">
        <f>SUM(E1:E17)</f>
        <v>462976198</v>
      </c>
      <c r="F18" s="9">
        <f>SUM(B18:E18)</f>
        <v>2632326932</v>
      </c>
    </row>
  </sheetData>
  <printOptions/>
  <pageMargins left="0.75" right="0.75" top="1" bottom="1" header="0.5" footer="0.5"/>
  <pageSetup horizontalDpi="600" verticalDpi="600" orientation="portrait" paperSize="9"/>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topLeftCell="B1">
      <selection activeCell="C17" sqref="C17"/>
    </sheetView>
  </sheetViews>
  <sheetFormatPr defaultColWidth="86.50390625" defaultRowHeight="30" customHeight="1"/>
  <cols>
    <col min="2" max="2" width="21.125" style="0" customWidth="1"/>
    <col min="3" max="3" width="21.50390625" style="0" customWidth="1"/>
    <col min="4" max="4" width="19.50390625" style="0" customWidth="1"/>
    <col min="5" max="5" width="28.125" style="0" customWidth="1"/>
    <col min="6" max="6" width="27.125" style="0" customWidth="1"/>
  </cols>
  <sheetData>
    <row r="1" spans="1:5" ht="30" customHeight="1">
      <c r="A1" s="73" t="s">
        <v>180</v>
      </c>
      <c r="B1" s="75">
        <v>0</v>
      </c>
      <c r="C1" s="75">
        <v>0</v>
      </c>
      <c r="D1" s="75">
        <v>0</v>
      </c>
      <c r="E1" s="75">
        <v>0</v>
      </c>
    </row>
    <row r="2" spans="1:5" ht="30" customHeight="1">
      <c r="A2" s="73" t="s">
        <v>181</v>
      </c>
      <c r="B2" s="76">
        <v>4006340</v>
      </c>
      <c r="C2" s="76">
        <v>4006340</v>
      </c>
      <c r="D2" s="76">
        <v>4006340</v>
      </c>
      <c r="E2" s="76">
        <v>4006340</v>
      </c>
    </row>
    <row r="3" spans="1:5" ht="30" customHeight="1">
      <c r="A3" s="74" t="s">
        <v>182</v>
      </c>
      <c r="B3" s="77">
        <v>50342000</v>
      </c>
      <c r="C3" s="75">
        <v>0</v>
      </c>
      <c r="D3" s="75">
        <v>0</v>
      </c>
      <c r="E3" s="75">
        <v>0</v>
      </c>
    </row>
    <row r="4" spans="1:5" ht="30" customHeight="1">
      <c r="A4" s="74" t="s">
        <v>183</v>
      </c>
      <c r="B4" s="77">
        <v>11047680</v>
      </c>
      <c r="C4" s="75">
        <v>0</v>
      </c>
      <c r="D4" s="75">
        <v>0</v>
      </c>
      <c r="E4" s="75">
        <v>0</v>
      </c>
    </row>
    <row r="5" spans="1:5" ht="30" customHeight="1">
      <c r="A5" s="73" t="s">
        <v>184</v>
      </c>
      <c r="B5" s="75">
        <v>0</v>
      </c>
      <c r="C5" s="76">
        <v>1000000</v>
      </c>
      <c r="D5" s="75">
        <v>0</v>
      </c>
      <c r="E5" s="75">
        <v>0</v>
      </c>
    </row>
    <row r="6" spans="1:5" ht="30" customHeight="1">
      <c r="A6" s="73" t="s">
        <v>185</v>
      </c>
      <c r="B6" s="75">
        <v>0</v>
      </c>
      <c r="C6" s="76">
        <v>10000000</v>
      </c>
      <c r="D6" s="75">
        <v>0</v>
      </c>
      <c r="E6" s="75">
        <v>0</v>
      </c>
    </row>
    <row r="7" spans="1:5" ht="30" customHeight="1">
      <c r="A7" s="73" t="s">
        <v>186</v>
      </c>
      <c r="B7" s="76">
        <v>1000000</v>
      </c>
      <c r="C7" s="76">
        <v>1000000</v>
      </c>
      <c r="D7" s="75">
        <v>0</v>
      </c>
      <c r="E7" s="75">
        <v>0</v>
      </c>
    </row>
    <row r="8" spans="1:5" ht="30" customHeight="1">
      <c r="A8" s="73" t="s">
        <v>187</v>
      </c>
      <c r="B8" s="75">
        <v>0</v>
      </c>
      <c r="C8" s="75">
        <v>0</v>
      </c>
      <c r="D8" s="75">
        <v>0</v>
      </c>
      <c r="E8" s="75">
        <v>0</v>
      </c>
    </row>
    <row r="9" spans="2:6" ht="30" customHeight="1">
      <c r="B9" s="72">
        <f>SUM(B1:B8)</f>
        <v>66396020</v>
      </c>
      <c r="C9" s="72">
        <f>SUM(C1:C8)</f>
        <v>16006340</v>
      </c>
      <c r="D9" s="72">
        <f>SUM(D1:D8)</f>
        <v>4006340</v>
      </c>
      <c r="E9" s="72">
        <f>SUM(E1:E8)</f>
        <v>4006340</v>
      </c>
      <c r="F9" s="72">
        <f>SUM(B9:E9)</f>
        <v>90415040</v>
      </c>
    </row>
  </sheetData>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1">
      <selection activeCell="D15" sqref="D15"/>
    </sheetView>
  </sheetViews>
  <sheetFormatPr defaultColWidth="82.00390625" defaultRowHeight="30.75" customHeight="1"/>
  <cols>
    <col min="2" max="2" width="23.625" style="17" customWidth="1"/>
    <col min="3" max="3" width="17.625" style="17" customWidth="1"/>
    <col min="4" max="4" width="20.375" style="17" customWidth="1"/>
    <col min="5" max="5" width="18.50390625" style="17" customWidth="1"/>
    <col min="6" max="6" width="22.375" style="0" customWidth="1"/>
  </cols>
  <sheetData>
    <row r="1" spans="1:5" ht="31" customHeight="1">
      <c r="A1" s="80" t="s">
        <v>196</v>
      </c>
      <c r="B1" s="81">
        <v>7399380</v>
      </c>
      <c r="C1" s="81">
        <v>7399380</v>
      </c>
      <c r="D1" s="81">
        <v>0</v>
      </c>
      <c r="E1" s="81">
        <v>0</v>
      </c>
    </row>
    <row r="2" spans="1:5" ht="31" customHeight="1">
      <c r="A2" s="80" t="s">
        <v>197</v>
      </c>
      <c r="B2" s="81">
        <v>7015680</v>
      </c>
      <c r="C2" s="81">
        <v>7015680</v>
      </c>
      <c r="D2" s="81">
        <v>7015680</v>
      </c>
      <c r="E2" s="81">
        <v>7015680</v>
      </c>
    </row>
    <row r="3" spans="1:5" ht="31" customHeight="1">
      <c r="A3" s="80" t="s">
        <v>198</v>
      </c>
      <c r="B3" s="81">
        <v>750000</v>
      </c>
      <c r="C3" s="81">
        <v>750000</v>
      </c>
      <c r="D3" s="81">
        <v>750000</v>
      </c>
      <c r="E3" s="81">
        <v>750000</v>
      </c>
    </row>
    <row r="4" spans="1:5" ht="31" customHeight="1">
      <c r="A4" s="80" t="s">
        <v>199</v>
      </c>
      <c r="B4" s="81">
        <v>5785992</v>
      </c>
      <c r="C4" s="81">
        <v>5785992</v>
      </c>
      <c r="D4" s="81">
        <v>5785992</v>
      </c>
      <c r="E4" s="81">
        <v>5785992</v>
      </c>
    </row>
    <row r="5" spans="1:5" ht="31" customHeight="1">
      <c r="A5" s="80" t="s">
        <v>200</v>
      </c>
      <c r="B5" s="81">
        <v>12000000</v>
      </c>
      <c r="C5" s="81">
        <v>12000000</v>
      </c>
      <c r="D5" s="81">
        <v>12000000</v>
      </c>
      <c r="E5" s="81">
        <v>12000000</v>
      </c>
    </row>
    <row r="6" spans="1:5" ht="31" customHeight="1">
      <c r="A6" s="80" t="s">
        <v>201</v>
      </c>
      <c r="B6" s="81">
        <v>2466460</v>
      </c>
      <c r="C6" s="81">
        <v>2466460</v>
      </c>
      <c r="D6" s="81">
        <v>0</v>
      </c>
      <c r="E6" s="81">
        <v>0</v>
      </c>
    </row>
    <row r="7" spans="1:5" ht="31" customHeight="1">
      <c r="A7" s="80" t="s">
        <v>202</v>
      </c>
      <c r="B7" s="81">
        <v>0</v>
      </c>
      <c r="C7" s="81">
        <v>48992000</v>
      </c>
      <c r="D7" s="81">
        <v>0</v>
      </c>
      <c r="E7" s="81">
        <v>0</v>
      </c>
    </row>
    <row r="8" spans="1:6" ht="31" customHeight="1">
      <c r="A8" s="80" t="s">
        <v>203</v>
      </c>
      <c r="B8" s="81">
        <v>669112895.5</v>
      </c>
      <c r="C8" s="81">
        <v>511951754</v>
      </c>
      <c r="D8" s="81">
        <v>479465637.5</v>
      </c>
      <c r="E8" s="81">
        <v>459905363.5</v>
      </c>
      <c r="F8" s="9">
        <f>SUM(B8:E8)</f>
        <v>2120435650.5</v>
      </c>
    </row>
    <row r="9" spans="1:5" ht="31" customHeight="1">
      <c r="A9" s="83" t="s">
        <v>217</v>
      </c>
      <c r="B9" s="81">
        <v>127800000</v>
      </c>
      <c r="C9" s="81">
        <v>127800000</v>
      </c>
      <c r="D9" s="81">
        <v>127800000</v>
      </c>
      <c r="E9" s="81">
        <v>127800000</v>
      </c>
    </row>
    <row r="10" spans="1:5" ht="31" customHeight="1">
      <c r="A10" s="80" t="s">
        <v>218</v>
      </c>
      <c r="B10" s="81">
        <v>127800000</v>
      </c>
      <c r="C10" s="81">
        <v>127800000</v>
      </c>
      <c r="D10" s="81">
        <v>127800000</v>
      </c>
      <c r="E10" s="81">
        <v>127800000</v>
      </c>
    </row>
    <row r="11" spans="2:6" ht="31" customHeight="1">
      <c r="B11" s="17">
        <f>SUM(B9:B10)</f>
        <v>255600000</v>
      </c>
      <c r="C11" s="17">
        <f>SUM(C9:C10)</f>
        <v>255600000</v>
      </c>
      <c r="D11" s="17">
        <f>SUM(D9:D10)</f>
        <v>255600000</v>
      </c>
      <c r="E11" s="17">
        <f>SUM(E9:E10)</f>
        <v>255600000</v>
      </c>
      <c r="F11" s="9">
        <f>SUM(B11:E11)</f>
        <v>1022400000</v>
      </c>
    </row>
    <row r="12" ht="31" customHeight="1">
      <c r="F12" s="9">
        <f>F8+F11</f>
        <v>3142835650.5</v>
      </c>
    </row>
  </sheetData>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topLeftCell="A2">
      <selection activeCell="F14" sqref="F14"/>
    </sheetView>
  </sheetViews>
  <sheetFormatPr defaultColWidth="53.875" defaultRowHeight="21" customHeight="1"/>
  <cols>
    <col min="2" max="2" width="18.625" style="17" customWidth="1"/>
    <col min="3" max="3" width="21.375" style="17" customWidth="1"/>
    <col min="4" max="4" width="17.375" style="17" customWidth="1"/>
    <col min="5" max="5" width="18.375" style="17" customWidth="1"/>
    <col min="6" max="6" width="20.375" style="0" customWidth="1"/>
  </cols>
  <sheetData>
    <row r="1" spans="1:5" ht="21" customHeight="1">
      <c r="A1" s="82" t="s">
        <v>204</v>
      </c>
      <c r="B1" s="85">
        <v>11355000</v>
      </c>
      <c r="C1" s="85">
        <v>11355000</v>
      </c>
      <c r="D1" s="85">
        <v>11355000</v>
      </c>
      <c r="E1" s="85">
        <v>11355000</v>
      </c>
    </row>
    <row r="2" spans="1:5" ht="21" customHeight="1">
      <c r="A2" s="82" t="s">
        <v>205</v>
      </c>
      <c r="B2" s="85">
        <v>5558500</v>
      </c>
      <c r="C2" s="85">
        <v>5558500</v>
      </c>
      <c r="D2" s="85">
        <v>5558500</v>
      </c>
      <c r="E2" s="85">
        <v>5558500</v>
      </c>
    </row>
    <row r="3" spans="1:5" ht="21" customHeight="1">
      <c r="A3" s="83" t="s">
        <v>206</v>
      </c>
      <c r="B3" s="85">
        <v>2500000</v>
      </c>
      <c r="C3" s="85">
        <v>2000000</v>
      </c>
      <c r="D3" s="85">
        <v>2000000</v>
      </c>
      <c r="E3" s="85">
        <v>2000000</v>
      </c>
    </row>
    <row r="4" spans="1:5" ht="21" customHeight="1">
      <c r="A4" s="82" t="s">
        <v>207</v>
      </c>
      <c r="B4" s="85">
        <v>56291166.6666667</v>
      </c>
      <c r="C4" s="85">
        <v>56291166.6666667</v>
      </c>
      <c r="D4" s="85">
        <v>56291166.6666667</v>
      </c>
      <c r="E4" s="85">
        <v>56291166.6666667</v>
      </c>
    </row>
    <row r="5" spans="1:5" ht="21" customHeight="1">
      <c r="A5" s="84" t="s">
        <v>208</v>
      </c>
      <c r="B5" s="85">
        <v>0</v>
      </c>
      <c r="C5" s="85">
        <f>2*25000000</f>
        <v>50000000</v>
      </c>
      <c r="D5" s="85">
        <f>1*25000000</f>
        <v>25000000</v>
      </c>
      <c r="E5" s="85"/>
    </row>
    <row r="6" spans="1:5" ht="21" customHeight="1">
      <c r="A6" s="84" t="s">
        <v>209</v>
      </c>
      <c r="B6" s="85">
        <v>11041776</v>
      </c>
      <c r="C6" s="85">
        <v>11041776</v>
      </c>
      <c r="D6" s="85">
        <v>11041776</v>
      </c>
      <c r="E6" s="85">
        <v>11041776</v>
      </c>
    </row>
    <row r="7" spans="1:5" ht="21" customHeight="1">
      <c r="A7" s="82" t="s">
        <v>210</v>
      </c>
      <c r="B7" s="85">
        <v>6060000</v>
      </c>
      <c r="C7" s="85">
        <v>6060000</v>
      </c>
      <c r="D7" s="85">
        <v>6060000</v>
      </c>
      <c r="E7" s="85">
        <v>6060000</v>
      </c>
    </row>
    <row r="8" spans="1:5" ht="21" customHeight="1">
      <c r="A8" s="82" t="s">
        <v>211</v>
      </c>
      <c r="B8" s="85">
        <v>0</v>
      </c>
      <c r="C8" s="85">
        <v>0</v>
      </c>
      <c r="D8" s="85">
        <v>0</v>
      </c>
      <c r="E8" s="85">
        <v>0</v>
      </c>
    </row>
    <row r="9" spans="1:5" ht="21" customHeight="1">
      <c r="A9" s="82" t="s">
        <v>212</v>
      </c>
      <c r="B9" s="85">
        <v>7750000</v>
      </c>
      <c r="C9" s="85">
        <v>7750000</v>
      </c>
      <c r="D9" s="85">
        <v>7750000</v>
      </c>
      <c r="E9" s="85">
        <v>7750000</v>
      </c>
    </row>
    <row r="10" spans="1:5" ht="21" customHeight="1">
      <c r="A10" s="82" t="s">
        <v>213</v>
      </c>
      <c r="B10" s="85">
        <v>225000000</v>
      </c>
      <c r="C10" s="85">
        <v>255000000</v>
      </c>
      <c r="D10" s="85">
        <v>270000000</v>
      </c>
      <c r="E10" s="85">
        <v>285000000</v>
      </c>
    </row>
    <row r="11" spans="1:5" ht="21" customHeight="1">
      <c r="A11" s="82" t="s">
        <v>214</v>
      </c>
      <c r="B11" s="85">
        <v>8000000</v>
      </c>
      <c r="C11" s="85">
        <v>8500000</v>
      </c>
      <c r="D11" s="85">
        <v>8500000</v>
      </c>
      <c r="E11" s="85">
        <v>8500000</v>
      </c>
    </row>
    <row r="12" spans="1:5" ht="21" customHeight="1">
      <c r="A12" s="82" t="s">
        <v>215</v>
      </c>
      <c r="B12" s="85">
        <v>7500000</v>
      </c>
      <c r="C12" s="85">
        <v>0</v>
      </c>
      <c r="D12" s="85">
        <v>0</v>
      </c>
      <c r="E12" s="85">
        <v>0</v>
      </c>
    </row>
    <row r="13" spans="1:5" ht="21" customHeight="1">
      <c r="A13" s="82" t="s">
        <v>216</v>
      </c>
      <c r="B13" s="85">
        <v>10871760</v>
      </c>
      <c r="C13" s="85">
        <v>21743520</v>
      </c>
      <c r="D13" s="85">
        <v>32615280</v>
      </c>
      <c r="E13" s="85">
        <v>54358800</v>
      </c>
    </row>
    <row r="14" spans="2:6" ht="21" customHeight="1">
      <c r="B14" s="17">
        <f>SUM(B1:B13)</f>
        <v>351928202.6666667</v>
      </c>
      <c r="C14" s="17">
        <f>SUM(C1:C13)</f>
        <v>435299962.6666667</v>
      </c>
      <c r="D14" s="17">
        <f>SUM(D1:D13)</f>
        <v>436171722.6666667</v>
      </c>
      <c r="E14" s="17">
        <f>SUM(E1:E13)</f>
        <v>447915242.6666667</v>
      </c>
      <c r="F14" s="9">
        <f>SUM(B14:E14)</f>
        <v>1671315130.6666667</v>
      </c>
    </row>
  </sheetData>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8"/>
  <sheetViews>
    <sheetView workbookViewId="0" topLeftCell="A1">
      <selection activeCell="D16" sqref="D16"/>
    </sheetView>
  </sheetViews>
  <sheetFormatPr defaultColWidth="11.00390625" defaultRowHeight="15.75"/>
  <cols>
    <col min="4" max="4" width="23.00390625" style="17" customWidth="1"/>
    <col min="7" max="7" width="14.375" style="0" customWidth="1"/>
  </cols>
  <sheetData>
    <row r="1" spans="3:4" ht="15.75">
      <c r="C1" t="s">
        <v>219</v>
      </c>
      <c r="D1" s="86" t="s">
        <v>220</v>
      </c>
    </row>
    <row r="2" spans="3:4" ht="15.75">
      <c r="C2" t="s">
        <v>221</v>
      </c>
      <c r="D2" s="86">
        <v>3142835651</v>
      </c>
    </row>
    <row r="3" spans="3:4" ht="15.75">
      <c r="C3" t="s">
        <v>222</v>
      </c>
      <c r="D3" s="86">
        <v>90415040</v>
      </c>
    </row>
    <row r="4" spans="3:4" ht="15.75">
      <c r="C4" t="s">
        <v>149</v>
      </c>
      <c r="D4" s="17">
        <v>2632326932</v>
      </c>
    </row>
    <row r="5" spans="3:4" ht="15.75">
      <c r="C5" t="s">
        <v>223</v>
      </c>
      <c r="D5" s="17">
        <v>37845976164</v>
      </c>
    </row>
    <row r="6" spans="3:4" ht="15.75">
      <c r="C6" t="s">
        <v>224</v>
      </c>
      <c r="D6" s="17">
        <v>953805100</v>
      </c>
    </row>
    <row r="7" spans="3:4" ht="15.75">
      <c r="C7" t="s">
        <v>225</v>
      </c>
      <c r="D7" s="17">
        <v>5663514000</v>
      </c>
    </row>
    <row r="8" spans="3:4" ht="15.75">
      <c r="C8" t="s">
        <v>226</v>
      </c>
      <c r="D8" s="17">
        <v>19560496113</v>
      </c>
    </row>
    <row r="9" spans="3:4" ht="15.75">
      <c r="C9" t="s">
        <v>227</v>
      </c>
      <c r="D9" s="17">
        <v>7762275574</v>
      </c>
    </row>
    <row r="10" spans="3:4" ht="15.75">
      <c r="C10" t="s">
        <v>228</v>
      </c>
      <c r="D10" s="17">
        <v>13457101504</v>
      </c>
    </row>
    <row r="11" spans="3:4" ht="15.75">
      <c r="C11" t="s">
        <v>229</v>
      </c>
      <c r="D11" s="17">
        <v>2470351880</v>
      </c>
    </row>
    <row r="12" spans="3:4" ht="15.75">
      <c r="C12" t="s">
        <v>230</v>
      </c>
      <c r="D12" s="17">
        <v>5999057897</v>
      </c>
    </row>
    <row r="13" spans="3:4" ht="15.75">
      <c r="C13" t="s">
        <v>231</v>
      </c>
      <c r="D13" s="17">
        <v>7407497284</v>
      </c>
    </row>
    <row r="14" spans="3:4" ht="15.75">
      <c r="C14" t="s">
        <v>240</v>
      </c>
      <c r="D14" s="17">
        <v>77548515444.55565</v>
      </c>
    </row>
    <row r="15" spans="3:4" ht="15.75">
      <c r="C15" t="s">
        <v>269</v>
      </c>
      <c r="D15" s="17">
        <v>3408681240</v>
      </c>
    </row>
    <row r="16" spans="3:4" ht="15.75">
      <c r="C16" t="s">
        <v>281</v>
      </c>
      <c r="D16" s="17">
        <v>1088180480</v>
      </c>
    </row>
    <row r="17" ht="15.75">
      <c r="D17" s="17">
        <f>SUM(D2:D16)</f>
        <v>189031030303.55566</v>
      </c>
    </row>
    <row r="28" ht="15.75">
      <c r="D28" s="17" t="s">
        <v>282</v>
      </c>
    </row>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6">
      <selection activeCell="B21" sqref="B21"/>
    </sheetView>
  </sheetViews>
  <sheetFormatPr defaultColWidth="18.50390625" defaultRowHeight="34.5" customHeight="1"/>
  <cols>
    <col min="1" max="1" width="62.125" style="0" customWidth="1"/>
    <col min="2" max="5" width="18.50390625" style="17" customWidth="1"/>
  </cols>
  <sheetData>
    <row r="1" spans="1:5" ht="35" customHeight="1">
      <c r="A1" s="97" t="s">
        <v>241</v>
      </c>
      <c r="B1" s="98" t="s">
        <v>242</v>
      </c>
      <c r="C1" s="98" t="s">
        <v>243</v>
      </c>
      <c r="D1" s="98" t="s">
        <v>244</v>
      </c>
      <c r="E1" s="98" t="s">
        <v>245</v>
      </c>
    </row>
    <row r="2" spans="1:5" ht="35" customHeight="1">
      <c r="A2" s="97" t="s">
        <v>246</v>
      </c>
      <c r="B2" s="98" t="s">
        <v>247</v>
      </c>
      <c r="C2" s="98" t="s">
        <v>248</v>
      </c>
      <c r="D2" s="98" t="s">
        <v>249</v>
      </c>
      <c r="E2" s="98" t="s">
        <v>250</v>
      </c>
    </row>
    <row r="3" spans="1:5" ht="35" customHeight="1">
      <c r="A3" s="97" t="s">
        <v>251</v>
      </c>
      <c r="B3" s="98" t="s">
        <v>252</v>
      </c>
      <c r="C3" s="98" t="s">
        <v>253</v>
      </c>
      <c r="D3" s="98" t="s">
        <v>254</v>
      </c>
      <c r="E3" s="98" t="s">
        <v>255</v>
      </c>
    </row>
    <row r="4" spans="1:5" ht="35" customHeight="1">
      <c r="A4" s="94"/>
      <c r="B4" s="96"/>
      <c r="C4" s="96"/>
      <c r="D4" s="96"/>
      <c r="E4" s="96"/>
    </row>
    <row r="5" spans="1:5" ht="35" customHeight="1">
      <c r="A5" s="94" t="s">
        <v>256</v>
      </c>
      <c r="B5" s="96">
        <v>2000000</v>
      </c>
      <c r="C5" s="96">
        <v>2000000</v>
      </c>
      <c r="D5" s="96">
        <v>2000000</v>
      </c>
      <c r="E5" s="96">
        <v>2000000</v>
      </c>
    </row>
    <row r="6" spans="1:5" ht="35" customHeight="1">
      <c r="A6" s="94" t="s">
        <v>257</v>
      </c>
      <c r="B6" s="96">
        <v>0</v>
      </c>
      <c r="C6" s="96">
        <v>8907640</v>
      </c>
      <c r="D6" s="96">
        <v>0</v>
      </c>
      <c r="E6" s="96">
        <v>0</v>
      </c>
    </row>
    <row r="7" spans="1:5" ht="35" customHeight="1">
      <c r="A7" s="94" t="s">
        <v>258</v>
      </c>
      <c r="B7" s="96">
        <v>71630400</v>
      </c>
      <c r="C7" s="96">
        <v>71630400</v>
      </c>
      <c r="D7" s="96">
        <v>71630400</v>
      </c>
      <c r="E7" s="96">
        <v>71630400</v>
      </c>
    </row>
    <row r="8" spans="1:5" ht="35" customHeight="1">
      <c r="A8" s="94" t="s">
        <v>259</v>
      </c>
      <c r="B8" s="96">
        <v>71630400</v>
      </c>
      <c r="C8" s="96">
        <v>71630400</v>
      </c>
      <c r="D8" s="96">
        <v>71630400</v>
      </c>
      <c r="E8" s="96">
        <v>71630400</v>
      </c>
    </row>
    <row r="9" spans="1:5" ht="35" customHeight="1">
      <c r="A9" s="94" t="s">
        <v>260</v>
      </c>
      <c r="B9" s="96">
        <v>71630400</v>
      </c>
      <c r="C9" s="96">
        <v>71630400</v>
      </c>
      <c r="D9" s="96">
        <v>71630400</v>
      </c>
      <c r="E9" s="96">
        <v>71630400</v>
      </c>
    </row>
    <row r="10" spans="1:5" ht="35" customHeight="1">
      <c r="A10" s="94" t="s">
        <v>261</v>
      </c>
      <c r="B10" s="96">
        <v>19098000</v>
      </c>
      <c r="C10" s="96">
        <v>19098000</v>
      </c>
      <c r="D10" s="96">
        <v>19098000</v>
      </c>
      <c r="E10" s="96">
        <v>19098000</v>
      </c>
    </row>
    <row r="11" spans="1:5" ht="35" customHeight="1">
      <c r="A11" s="94" t="s">
        <v>262</v>
      </c>
      <c r="B11" s="96">
        <v>71630400</v>
      </c>
      <c r="C11" s="96">
        <v>71630400</v>
      </c>
      <c r="D11" s="96">
        <v>71630400</v>
      </c>
      <c r="E11" s="96">
        <v>71630400</v>
      </c>
    </row>
    <row r="12" spans="1:5" ht="35" customHeight="1">
      <c r="A12" s="94" t="s">
        <v>263</v>
      </c>
      <c r="B12" s="96">
        <v>109331200</v>
      </c>
      <c r="C12" s="96">
        <v>109331200</v>
      </c>
      <c r="D12" s="96">
        <v>109331200</v>
      </c>
      <c r="E12" s="96">
        <v>109331200</v>
      </c>
    </row>
    <row r="13" spans="1:5" ht="35" customHeight="1">
      <c r="A13" s="94" t="s">
        <v>264</v>
      </c>
      <c r="B13" s="96">
        <v>109331200</v>
      </c>
      <c r="C13" s="96">
        <v>109331200</v>
      </c>
      <c r="D13" s="96">
        <v>109331200</v>
      </c>
      <c r="E13" s="96">
        <v>109331200</v>
      </c>
    </row>
    <row r="14" spans="1:5" ht="35" customHeight="1">
      <c r="A14" s="94" t="s">
        <v>265</v>
      </c>
      <c r="B14" s="96">
        <v>40292100</v>
      </c>
      <c r="C14" s="96">
        <v>31338300</v>
      </c>
      <c r="D14" s="96">
        <v>17907600</v>
      </c>
      <c r="E14" s="96">
        <v>17907600</v>
      </c>
    </row>
    <row r="15" spans="1:5" ht="35" customHeight="1">
      <c r="A15" s="94" t="s">
        <v>266</v>
      </c>
      <c r="B15" s="96">
        <v>85000000</v>
      </c>
      <c r="C15" s="96">
        <v>85000000</v>
      </c>
      <c r="D15" s="96">
        <v>85000000</v>
      </c>
      <c r="E15" s="96">
        <v>85000000</v>
      </c>
    </row>
    <row r="16" spans="1:5" ht="35" customHeight="1">
      <c r="A16" s="94" t="s">
        <v>267</v>
      </c>
      <c r="B16" s="96">
        <v>210000000</v>
      </c>
      <c r="C16" s="96">
        <v>210000000</v>
      </c>
      <c r="D16" s="96">
        <v>210000000</v>
      </c>
      <c r="E16" s="96">
        <v>210000000</v>
      </c>
    </row>
    <row r="17" spans="1:5" ht="35" customHeight="1">
      <c r="A17" s="95" t="s">
        <v>268</v>
      </c>
      <c r="B17" s="96">
        <v>1800000</v>
      </c>
      <c r="C17" s="96">
        <v>1800000</v>
      </c>
      <c r="D17" s="96">
        <v>1800000</v>
      </c>
      <c r="E17" s="96">
        <v>1800000</v>
      </c>
    </row>
    <row r="18" spans="2:6" ht="35" customHeight="1">
      <c r="B18" s="17">
        <f>SUM(B5:B17)</f>
        <v>863374100</v>
      </c>
      <c r="C18" s="17">
        <f>SUM(C5:C17)</f>
        <v>863327940</v>
      </c>
      <c r="D18" s="17">
        <f>SUM(D5:D17)</f>
        <v>840989600</v>
      </c>
      <c r="E18" s="17">
        <f>SUM(E5:E17)</f>
        <v>840989600</v>
      </c>
      <c r="F18" s="9">
        <f>SUM(B18:E18)</f>
        <v>3408681240</v>
      </c>
    </row>
  </sheetData>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1">
      <selection activeCell="E1" sqref="E1"/>
    </sheetView>
  </sheetViews>
  <sheetFormatPr defaultColWidth="15.625" defaultRowHeight="15.75"/>
  <cols>
    <col min="1" max="1" width="41.625" style="0" customWidth="1"/>
  </cols>
  <sheetData>
    <row r="1" spans="1:6" ht="26">
      <c r="A1" s="87" t="s">
        <v>317</v>
      </c>
      <c r="B1" s="87" t="s">
        <v>318</v>
      </c>
      <c r="C1" s="87" t="s">
        <v>318</v>
      </c>
      <c r="D1" s="87" t="s">
        <v>318</v>
      </c>
      <c r="E1" s="87" t="s">
        <v>318</v>
      </c>
      <c r="F1" s="103"/>
    </row>
    <row r="2" spans="1:6" ht="39">
      <c r="A2" s="87" t="s">
        <v>319</v>
      </c>
      <c r="B2" s="87" t="s">
        <v>320</v>
      </c>
      <c r="C2" s="87" t="s">
        <v>320</v>
      </c>
      <c r="D2" s="87" t="s">
        <v>320</v>
      </c>
      <c r="E2" s="87" t="s">
        <v>320</v>
      </c>
      <c r="F2" s="103"/>
    </row>
    <row r="3" spans="1:6" ht="52">
      <c r="A3" s="87" t="s">
        <v>321</v>
      </c>
      <c r="B3" s="87" t="s">
        <v>322</v>
      </c>
      <c r="C3" s="87" t="s">
        <v>323</v>
      </c>
      <c r="D3" s="87" t="s">
        <v>324</v>
      </c>
      <c r="E3" s="87" t="s">
        <v>324</v>
      </c>
      <c r="F3" s="103"/>
    </row>
    <row r="4" spans="1:6" ht="39">
      <c r="A4" s="87" t="s">
        <v>325</v>
      </c>
      <c r="B4" s="87" t="s">
        <v>326</v>
      </c>
      <c r="C4" s="87" t="s">
        <v>326</v>
      </c>
      <c r="D4" s="87" t="s">
        <v>326</v>
      </c>
      <c r="E4" s="87" t="s">
        <v>326</v>
      </c>
      <c r="F4" s="112"/>
    </row>
    <row r="5" spans="1:6" ht="39">
      <c r="A5" s="87" t="s">
        <v>327</v>
      </c>
      <c r="B5" s="87" t="s">
        <v>328</v>
      </c>
      <c r="C5" s="87" t="s">
        <v>328</v>
      </c>
      <c r="D5" s="87" t="s">
        <v>328</v>
      </c>
      <c r="E5" s="87" t="s">
        <v>328</v>
      </c>
      <c r="F5" s="112"/>
    </row>
    <row r="6" spans="1:6" ht="26">
      <c r="A6" s="60" t="s">
        <v>329</v>
      </c>
      <c r="B6" s="60">
        <v>812500000</v>
      </c>
      <c r="C6" s="60">
        <v>812500000</v>
      </c>
      <c r="D6" s="60">
        <v>812500000</v>
      </c>
      <c r="E6" s="60">
        <v>812500000</v>
      </c>
      <c r="F6" s="112"/>
    </row>
    <row r="7" spans="1:6" ht="26">
      <c r="A7" s="60" t="s">
        <v>330</v>
      </c>
      <c r="B7" s="60">
        <v>750000000</v>
      </c>
      <c r="C7" s="60">
        <v>750000000</v>
      </c>
      <c r="D7" s="60">
        <v>750000000</v>
      </c>
      <c r="E7" s="60">
        <v>0</v>
      </c>
      <c r="F7" s="112"/>
    </row>
    <row r="8" spans="1:6" ht="15.75">
      <c r="A8" s="109"/>
      <c r="B8" s="113">
        <f>SUM(B1:B7)</f>
        <v>1562500000</v>
      </c>
      <c r="C8" s="113">
        <f>SUM(C1:C7)</f>
        <v>1562500000</v>
      </c>
      <c r="D8" s="113">
        <f>SUM(D1:D7)</f>
        <v>1562500000</v>
      </c>
      <c r="E8" s="113">
        <f>SUM(E1:E7)</f>
        <v>812500000</v>
      </c>
      <c r="F8" s="114">
        <f>SUM(B8:E8)</f>
        <v>5500000000</v>
      </c>
    </row>
    <row r="9" spans="1:6" ht="15.75">
      <c r="A9" s="103"/>
      <c r="B9" s="103"/>
      <c r="C9" s="103"/>
      <c r="D9" s="103"/>
      <c r="E9" s="103"/>
      <c r="F9" s="103"/>
    </row>
    <row r="10" spans="1:6" ht="15.75">
      <c r="A10" s="103"/>
      <c r="B10" s="103"/>
      <c r="C10" s="103"/>
      <c r="D10" s="103"/>
      <c r="E10" s="103"/>
      <c r="F10" s="103"/>
    </row>
    <row r="11" spans="1:6" ht="15.75">
      <c r="A11" s="103"/>
      <c r="B11" s="103"/>
      <c r="C11" s="103"/>
      <c r="D11" s="103"/>
      <c r="E11" s="103"/>
      <c r="F11" s="103"/>
    </row>
    <row r="12" spans="1:6" ht="15.75">
      <c r="A12" s="103"/>
      <c r="B12" s="103"/>
      <c r="C12" s="103"/>
      <c r="D12" s="103"/>
      <c r="E12" s="103"/>
      <c r="F12" s="103"/>
    </row>
    <row r="13" spans="1:6" ht="26">
      <c r="A13" s="115" t="s">
        <v>331</v>
      </c>
      <c r="B13" s="116"/>
      <c r="C13" s="117">
        <v>953748642</v>
      </c>
      <c r="D13" s="117">
        <v>953748642</v>
      </c>
      <c r="E13" s="116"/>
      <c r="F13" s="103"/>
    </row>
    <row r="14" spans="1:6" ht="15.75">
      <c r="A14" s="103"/>
      <c r="B14" s="103"/>
      <c r="C14" s="103"/>
      <c r="D14" s="103"/>
      <c r="E14" s="103"/>
      <c r="F14" s="103"/>
    </row>
    <row r="15" spans="1:6" ht="15.75">
      <c r="A15" s="103"/>
      <c r="B15" s="103"/>
      <c r="C15" s="103"/>
      <c r="D15" s="103"/>
      <c r="E15" s="103"/>
      <c r="F15" s="103">
        <f>F8+D13+C13</f>
        <v>7407497284</v>
      </c>
    </row>
    <row r="16" spans="1:6" ht="15.75">
      <c r="A16" s="103"/>
      <c r="B16" s="103"/>
      <c r="C16" s="103"/>
      <c r="D16" s="103"/>
      <c r="E16" s="103"/>
      <c r="F16" s="10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50" zoomScaleNormal="150" zoomScalePageLayoutView="150" workbookViewId="0" topLeftCell="A27">
      <selection activeCell="B33" sqref="B33"/>
    </sheetView>
  </sheetViews>
  <sheetFormatPr defaultColWidth="30.625" defaultRowHeight="45" customHeight="1"/>
  <cols>
    <col min="1" max="1" width="71.50390625" style="0" customWidth="1"/>
    <col min="2" max="2" width="17.125" style="9" customWidth="1"/>
    <col min="3" max="3" width="18.125" style="9" customWidth="1"/>
    <col min="4" max="4" width="16.875" style="9" customWidth="1"/>
    <col min="5" max="5" width="18.875" style="9" customWidth="1"/>
  </cols>
  <sheetData>
    <row r="1" ht="45" customHeight="1">
      <c r="A1" t="s">
        <v>31</v>
      </c>
    </row>
    <row r="2" spans="1:5" ht="45" customHeight="1">
      <c r="A2" s="1" t="s">
        <v>0</v>
      </c>
      <c r="B2" s="5">
        <v>41391304.347826086</v>
      </c>
      <c r="C2" s="5">
        <v>41391304.347826086</v>
      </c>
      <c r="D2" s="5">
        <v>41391304.347826086</v>
      </c>
      <c r="E2" s="5">
        <v>41391304.347826086</v>
      </c>
    </row>
    <row r="3" spans="1:5" ht="45" customHeight="1">
      <c r="A3" s="1" t="s">
        <v>1</v>
      </c>
      <c r="B3" s="5">
        <v>591318752.475</v>
      </c>
      <c r="C3" s="5">
        <v>295671750</v>
      </c>
      <c r="D3" s="5">
        <v>295679999.175</v>
      </c>
      <c r="E3" s="5">
        <v>295671750</v>
      </c>
    </row>
    <row r="4" spans="1:5" ht="45" customHeight="1">
      <c r="A4" s="1" t="s">
        <v>2</v>
      </c>
      <c r="B4" s="5">
        <v>41661000</v>
      </c>
      <c r="C4" s="5">
        <v>41661000</v>
      </c>
      <c r="D4" s="5">
        <v>41661000</v>
      </c>
      <c r="E4" s="5">
        <v>41661000</v>
      </c>
    </row>
    <row r="5" spans="1:5" ht="45" customHeight="1">
      <c r="A5" s="1" t="s">
        <v>3</v>
      </c>
      <c r="B5" s="5">
        <v>68000000</v>
      </c>
      <c r="C5" s="5">
        <v>68000000</v>
      </c>
      <c r="D5" s="5">
        <v>68000000</v>
      </c>
      <c r="E5" s="5">
        <v>68000000</v>
      </c>
    </row>
    <row r="6" spans="1:5" ht="45" customHeight="1">
      <c r="A6" s="1" t="s">
        <v>4</v>
      </c>
      <c r="B6" s="5">
        <v>5878200</v>
      </c>
      <c r="C6" s="5">
        <v>0</v>
      </c>
      <c r="D6" s="5">
        <v>0</v>
      </c>
      <c r="E6" s="5">
        <v>0</v>
      </c>
    </row>
    <row r="7" spans="1:5" ht="45" customHeight="1">
      <c r="A7" s="1" t="s">
        <v>5</v>
      </c>
      <c r="B7" s="5">
        <v>71000000</v>
      </c>
      <c r="C7" s="5">
        <v>71000000</v>
      </c>
      <c r="D7" s="5">
        <v>0</v>
      </c>
      <c r="E7" s="5">
        <v>0</v>
      </c>
    </row>
    <row r="8" spans="1:5" ht="45" customHeight="1">
      <c r="A8" s="1" t="s">
        <v>6</v>
      </c>
      <c r="B8" s="5">
        <v>20000000</v>
      </c>
      <c r="C8" s="5">
        <v>20000000</v>
      </c>
      <c r="D8" s="5">
        <v>20000000</v>
      </c>
      <c r="E8" s="5">
        <v>20000000</v>
      </c>
    </row>
    <row r="9" spans="1:5" ht="45" customHeight="1">
      <c r="A9" s="3" t="s">
        <v>7</v>
      </c>
      <c r="B9" s="5">
        <v>19098000</v>
      </c>
      <c r="C9" s="5">
        <v>19098000</v>
      </c>
      <c r="D9" s="5">
        <v>19098000</v>
      </c>
      <c r="E9" s="5">
        <v>19098000</v>
      </c>
    </row>
    <row r="10" spans="1:5" ht="45" customHeight="1">
      <c r="A10" s="1" t="s">
        <v>8</v>
      </c>
      <c r="B10" s="5">
        <v>7110860</v>
      </c>
      <c r="C10" s="5">
        <v>0</v>
      </c>
      <c r="D10" s="5">
        <v>0</v>
      </c>
      <c r="E10" s="5">
        <v>0</v>
      </c>
    </row>
    <row r="11" spans="1:5" ht="45" customHeight="1">
      <c r="A11" s="1" t="s">
        <v>9</v>
      </c>
      <c r="B11" s="5">
        <v>4473064</v>
      </c>
      <c r="C11" s="5">
        <v>0</v>
      </c>
      <c r="D11" s="5">
        <v>0</v>
      </c>
      <c r="E11" s="5">
        <v>0</v>
      </c>
    </row>
    <row r="12" spans="1:5" ht="45" customHeight="1">
      <c r="A12" s="1" t="s">
        <v>10</v>
      </c>
      <c r="B12" s="5">
        <v>30514968</v>
      </c>
      <c r="C12" s="5">
        <v>30389392</v>
      </c>
      <c r="D12" s="5">
        <v>0</v>
      </c>
      <c r="E12" s="5">
        <v>0</v>
      </c>
    </row>
    <row r="13" spans="1:5" ht="45" customHeight="1">
      <c r="A13" s="1" t="s">
        <v>11</v>
      </c>
      <c r="B13" s="6">
        <v>21262456.8</v>
      </c>
      <c r="C13" s="6">
        <v>21262456.8</v>
      </c>
      <c r="D13" s="6">
        <v>21262456.8</v>
      </c>
      <c r="E13" s="6">
        <v>21262456.8</v>
      </c>
    </row>
    <row r="14" spans="1:5" ht="45" customHeight="1">
      <c r="A14" s="1" t="s">
        <v>12</v>
      </c>
      <c r="B14" s="5">
        <v>6812700</v>
      </c>
      <c r="C14" s="5">
        <v>500000</v>
      </c>
      <c r="D14" s="5">
        <v>500000</v>
      </c>
      <c r="E14" s="5">
        <v>500000</v>
      </c>
    </row>
    <row r="15" spans="1:5" ht="45" customHeight="1">
      <c r="A15" s="1" t="s">
        <v>13</v>
      </c>
      <c r="B15" s="5">
        <v>3114000</v>
      </c>
      <c r="C15" s="5">
        <v>3114000</v>
      </c>
      <c r="D15" s="5">
        <v>3114000</v>
      </c>
      <c r="E15" s="5">
        <v>3114000</v>
      </c>
    </row>
    <row r="16" spans="1:5" ht="45" customHeight="1">
      <c r="A16" s="3" t="s">
        <v>14</v>
      </c>
      <c r="B16" s="5">
        <v>1530000</v>
      </c>
      <c r="C16" s="5">
        <v>0</v>
      </c>
      <c r="D16" s="5">
        <v>0</v>
      </c>
      <c r="E16" s="5">
        <v>0</v>
      </c>
    </row>
    <row r="17" spans="1:5" ht="45" customHeight="1">
      <c r="A17" s="1" t="s">
        <v>15</v>
      </c>
      <c r="B17" s="5">
        <v>27500000</v>
      </c>
      <c r="C17" s="5">
        <v>10000000</v>
      </c>
      <c r="D17" s="5">
        <v>10000000</v>
      </c>
      <c r="E17" s="5">
        <v>10000000</v>
      </c>
    </row>
    <row r="18" spans="1:5" ht="45" customHeight="1">
      <c r="A18" s="1" t="s">
        <v>16</v>
      </c>
      <c r="B18" s="5">
        <v>40969880</v>
      </c>
      <c r="C18" s="5">
        <v>40969880</v>
      </c>
      <c r="D18" s="5">
        <v>40969880</v>
      </c>
      <c r="E18" s="5">
        <v>40969880</v>
      </c>
    </row>
    <row r="19" spans="1:5" ht="45" customHeight="1">
      <c r="A19" s="1" t="s">
        <v>17</v>
      </c>
      <c r="B19" s="5">
        <v>0</v>
      </c>
      <c r="C19" s="5">
        <v>10000000</v>
      </c>
      <c r="D19" s="5">
        <v>0</v>
      </c>
      <c r="E19" s="5">
        <v>10000000</v>
      </c>
    </row>
    <row r="20" spans="1:5" ht="45" customHeight="1">
      <c r="A20" s="1" t="s">
        <v>18</v>
      </c>
      <c r="B20" s="5">
        <v>0</v>
      </c>
      <c r="C20" s="5">
        <v>10000000</v>
      </c>
      <c r="D20" s="5">
        <v>0</v>
      </c>
      <c r="E20" s="5">
        <v>10000000</v>
      </c>
    </row>
    <row r="21" spans="1:5" ht="45" customHeight="1">
      <c r="A21" s="1" t="s">
        <v>19</v>
      </c>
      <c r="B21" s="5">
        <v>5000000</v>
      </c>
      <c r="C21" s="5">
        <v>5000000</v>
      </c>
      <c r="D21" s="5">
        <v>0</v>
      </c>
      <c r="E21" s="5">
        <v>0</v>
      </c>
    </row>
    <row r="22" spans="1:5" ht="45" customHeight="1">
      <c r="A22" s="1" t="s">
        <v>20</v>
      </c>
      <c r="B22" s="5">
        <v>86826000</v>
      </c>
      <c r="C22" s="5">
        <v>173652000</v>
      </c>
      <c r="D22" s="5">
        <v>130239000</v>
      </c>
      <c r="E22" s="5">
        <v>43413000</v>
      </c>
    </row>
    <row r="23" spans="1:5" ht="45" customHeight="1">
      <c r="A23" s="1" t="s">
        <v>21</v>
      </c>
      <c r="B23" s="5">
        <v>0</v>
      </c>
      <c r="C23" s="5">
        <v>608384000</v>
      </c>
      <c r="D23" s="5">
        <v>0</v>
      </c>
      <c r="E23" s="5">
        <v>608384000</v>
      </c>
    </row>
    <row r="24" spans="1:5" ht="45" customHeight="1">
      <c r="A24" s="1" t="s">
        <v>22</v>
      </c>
      <c r="B24" s="5">
        <v>66373640</v>
      </c>
      <c r="C24" s="5">
        <v>66373640</v>
      </c>
      <c r="D24" s="5">
        <v>66373640</v>
      </c>
      <c r="E24" s="5">
        <v>66373640</v>
      </c>
    </row>
    <row r="25" spans="1:5" ht="45" customHeight="1">
      <c r="A25" s="2" t="s">
        <v>23</v>
      </c>
      <c r="B25" s="7">
        <v>10806819.2</v>
      </c>
      <c r="C25" s="7">
        <v>10806819.2</v>
      </c>
      <c r="D25" s="7">
        <v>10806819.2</v>
      </c>
      <c r="E25" s="7">
        <v>10806819.2</v>
      </c>
    </row>
    <row r="26" spans="1:5" ht="45" customHeight="1">
      <c r="A26" s="1" t="s">
        <v>24</v>
      </c>
      <c r="B26" s="5">
        <v>178237500</v>
      </c>
      <c r="C26" s="5">
        <v>356475000</v>
      </c>
      <c r="D26" s="5">
        <v>267356250</v>
      </c>
      <c r="E26" s="5">
        <v>89118750</v>
      </c>
    </row>
    <row r="27" spans="1:5" ht="45" customHeight="1">
      <c r="A27" s="1" t="s">
        <v>25</v>
      </c>
      <c r="B27" s="5">
        <v>73325790</v>
      </c>
      <c r="C27" s="5">
        <v>0</v>
      </c>
      <c r="D27" s="5">
        <v>73325790</v>
      </c>
      <c r="E27" s="5">
        <v>0</v>
      </c>
    </row>
    <row r="28" spans="1:5" ht="45" customHeight="1">
      <c r="A28" s="1" t="s">
        <v>26</v>
      </c>
      <c r="B28" s="5">
        <v>3454200</v>
      </c>
      <c r="C28" s="5">
        <v>3454200</v>
      </c>
      <c r="D28" s="5">
        <v>3454200</v>
      </c>
      <c r="E28" s="5">
        <v>3454200</v>
      </c>
    </row>
    <row r="29" spans="1:5" ht="45" customHeight="1">
      <c r="A29" s="1" t="s">
        <v>27</v>
      </c>
      <c r="B29" s="5">
        <v>18360680</v>
      </c>
      <c r="C29" s="5">
        <v>0</v>
      </c>
      <c r="D29" s="5">
        <v>0</v>
      </c>
      <c r="E29" s="5">
        <v>0</v>
      </c>
    </row>
    <row r="30" spans="1:5" ht="45" customHeight="1">
      <c r="A30" s="1" t="s">
        <v>28</v>
      </c>
      <c r="B30" s="5">
        <v>25529350</v>
      </c>
      <c r="C30" s="5">
        <v>25529350</v>
      </c>
      <c r="D30" s="5">
        <v>25529350</v>
      </c>
      <c r="E30" s="5">
        <v>25529350</v>
      </c>
    </row>
    <row r="31" spans="1:5" ht="45" customHeight="1">
      <c r="A31" s="4" t="s">
        <v>29</v>
      </c>
      <c r="B31" s="5">
        <v>9266100</v>
      </c>
      <c r="C31" s="8">
        <v>0</v>
      </c>
      <c r="D31" s="5">
        <v>0</v>
      </c>
      <c r="E31" s="5">
        <v>0</v>
      </c>
    </row>
    <row r="32" spans="1:5" ht="45" customHeight="1">
      <c r="A32" s="4" t="s">
        <v>30</v>
      </c>
      <c r="B32" s="5">
        <v>10000000</v>
      </c>
      <c r="C32" s="5">
        <v>10000000</v>
      </c>
      <c r="D32" s="5">
        <v>0</v>
      </c>
      <c r="E32" s="5">
        <v>0</v>
      </c>
    </row>
    <row r="33" spans="2:6" ht="45" customHeight="1">
      <c r="B33" s="9">
        <f>SUM(B2:B32)</f>
        <v>1488815264.8228261</v>
      </c>
      <c r="C33" s="9">
        <f>SUM(C2:C32)</f>
        <v>1942732792.347826</v>
      </c>
      <c r="D33" s="9">
        <f>SUM(D2:D32)</f>
        <v>1138761689.5228262</v>
      </c>
      <c r="E33" s="9">
        <f>SUM(E2:E32)</f>
        <v>1428748150.3478262</v>
      </c>
      <c r="F33" s="9">
        <f>SUM(B33:E33)</f>
        <v>5999057897.041305</v>
      </c>
    </row>
  </sheetData>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zoomScale="150" zoomScaleNormal="150" zoomScalePageLayoutView="150" workbookViewId="0" topLeftCell="B15">
      <selection activeCell="D22" sqref="D22"/>
    </sheetView>
  </sheetViews>
  <sheetFormatPr defaultColWidth="21.50390625" defaultRowHeight="42" customHeight="1"/>
  <cols>
    <col min="1" max="1" width="51.00390625" style="0" customWidth="1"/>
    <col min="2" max="5" width="21.50390625" style="17" customWidth="1"/>
  </cols>
  <sheetData>
    <row r="2" spans="1:5" ht="42" customHeight="1">
      <c r="A2" s="10" t="s">
        <v>32</v>
      </c>
      <c r="B2" s="14">
        <v>260000000</v>
      </c>
      <c r="C2" s="14">
        <v>260000000</v>
      </c>
      <c r="D2" s="14">
        <v>260000000</v>
      </c>
      <c r="E2" s="14">
        <v>260000000</v>
      </c>
    </row>
    <row r="3" spans="1:5" ht="42" customHeight="1">
      <c r="A3" s="10" t="s">
        <v>33</v>
      </c>
      <c r="B3" s="14">
        <v>1400000</v>
      </c>
      <c r="C3" s="14">
        <v>1400000</v>
      </c>
      <c r="D3" s="14">
        <v>1400000</v>
      </c>
      <c r="E3" s="14">
        <v>1400000</v>
      </c>
    </row>
    <row r="4" spans="1:5" ht="42" customHeight="1">
      <c r="A4" s="10" t="s">
        <v>34</v>
      </c>
      <c r="B4" s="14">
        <v>51000000</v>
      </c>
      <c r="C4" s="14">
        <v>51000000</v>
      </c>
      <c r="D4" s="14">
        <v>51000000</v>
      </c>
      <c r="E4" s="14">
        <v>51000000</v>
      </c>
    </row>
    <row r="5" spans="1:5" ht="42" customHeight="1">
      <c r="A5" s="12" t="s">
        <v>35</v>
      </c>
      <c r="B5" s="15">
        <v>20000000</v>
      </c>
      <c r="C5" s="15">
        <v>20000000</v>
      </c>
      <c r="D5" s="15">
        <v>20000000</v>
      </c>
      <c r="E5" s="15">
        <v>20000000</v>
      </c>
    </row>
    <row r="6" spans="1:5" ht="42" customHeight="1">
      <c r="A6" s="12" t="s">
        <v>36</v>
      </c>
      <c r="B6" s="15">
        <v>11250000</v>
      </c>
      <c r="C6" s="15">
        <v>11250000</v>
      </c>
      <c r="D6" s="15">
        <v>11250000</v>
      </c>
      <c r="E6" s="15">
        <v>11250000</v>
      </c>
    </row>
    <row r="7" spans="1:5" ht="42" customHeight="1">
      <c r="A7" s="10" t="s">
        <v>37</v>
      </c>
      <c r="B7" s="15">
        <v>5922776</v>
      </c>
      <c r="C7" s="15">
        <v>11845552</v>
      </c>
      <c r="D7" s="15">
        <v>11845552</v>
      </c>
      <c r="E7" s="14">
        <v>0</v>
      </c>
    </row>
    <row r="8" spans="1:5" ht="42" customHeight="1">
      <c r="A8" s="10" t="s">
        <v>38</v>
      </c>
      <c r="B8" s="15">
        <v>128756000</v>
      </c>
      <c r="C8" s="15">
        <v>257512000</v>
      </c>
      <c r="D8" s="15">
        <v>193134000</v>
      </c>
      <c r="E8" s="15">
        <v>64378000</v>
      </c>
    </row>
    <row r="9" spans="1:5" ht="42" customHeight="1">
      <c r="A9" s="13" t="s">
        <v>39</v>
      </c>
      <c r="B9" s="16">
        <f>17360100+1000000</f>
        <v>18360100</v>
      </c>
      <c r="C9" s="14">
        <v>0</v>
      </c>
      <c r="D9" s="14">
        <v>0</v>
      </c>
      <c r="E9" s="14">
        <v>0</v>
      </c>
    </row>
    <row r="10" spans="1:5" ht="42" customHeight="1">
      <c r="A10" s="11" t="s">
        <v>40</v>
      </c>
      <c r="B10" s="14">
        <v>12000000</v>
      </c>
      <c r="C10" s="14">
        <v>12000000</v>
      </c>
      <c r="D10" s="14">
        <v>12000000</v>
      </c>
      <c r="E10" s="14">
        <v>12000000</v>
      </c>
    </row>
    <row r="11" spans="1:5" ht="42" customHeight="1">
      <c r="A11" s="10" t="s">
        <v>41</v>
      </c>
      <c r="B11" s="14">
        <v>18360100</v>
      </c>
      <c r="C11" s="14">
        <v>0</v>
      </c>
      <c r="D11" s="14">
        <v>0</v>
      </c>
      <c r="E11" s="14">
        <v>0</v>
      </c>
    </row>
    <row r="12" spans="1:5" ht="42" customHeight="1">
      <c r="A12" s="10" t="s">
        <v>42</v>
      </c>
      <c r="B12" s="14">
        <v>30000000</v>
      </c>
      <c r="C12" s="14">
        <v>30000000</v>
      </c>
      <c r="D12" s="14">
        <v>0</v>
      </c>
      <c r="E12" s="14">
        <v>0</v>
      </c>
    </row>
    <row r="13" spans="1:5" ht="42" customHeight="1">
      <c r="A13" s="11" t="s">
        <v>43</v>
      </c>
      <c r="B13" s="15">
        <v>30878200</v>
      </c>
      <c r="C13" s="14">
        <v>25000000</v>
      </c>
      <c r="D13" s="14">
        <v>25000000</v>
      </c>
      <c r="E13" s="14">
        <v>25000000</v>
      </c>
    </row>
    <row r="14" spans="1:5" ht="42" customHeight="1">
      <c r="A14" s="11" t="s">
        <v>44</v>
      </c>
      <c r="B14" s="15">
        <v>30878200</v>
      </c>
      <c r="C14" s="14">
        <v>25000000</v>
      </c>
      <c r="D14" s="14">
        <v>25000000</v>
      </c>
      <c r="E14" s="14">
        <v>25000000</v>
      </c>
    </row>
    <row r="15" spans="1:5" ht="42" customHeight="1">
      <c r="A15" s="10" t="s">
        <v>45</v>
      </c>
      <c r="B15" s="14">
        <v>12778200</v>
      </c>
      <c r="C15" s="14">
        <v>6600000</v>
      </c>
      <c r="D15" s="14">
        <v>6900000</v>
      </c>
      <c r="E15" s="14">
        <v>6600000</v>
      </c>
    </row>
    <row r="16" spans="1:5" ht="42" customHeight="1">
      <c r="A16" s="10" t="s">
        <v>46</v>
      </c>
      <c r="B16" s="14">
        <v>12903200</v>
      </c>
      <c r="C16" s="14">
        <v>6600000</v>
      </c>
      <c r="D16" s="14">
        <v>6900000</v>
      </c>
      <c r="E16" s="14">
        <v>6600000</v>
      </c>
    </row>
    <row r="17" spans="2:6" ht="42" customHeight="1">
      <c r="B17" s="17">
        <f>SUM(B2:B16)</f>
        <v>644486776</v>
      </c>
      <c r="C17" s="17">
        <f>SUM(C2:C16)</f>
        <v>718207552</v>
      </c>
      <c r="D17" s="17">
        <f>SUM(D2:D16)</f>
        <v>624429552</v>
      </c>
      <c r="E17" s="17">
        <f>SUM(E2:E16)</f>
        <v>483228000</v>
      </c>
      <c r="F17" s="9">
        <f>SUM(B17:E17)</f>
        <v>2470351880</v>
      </c>
    </row>
  </sheetData>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125" zoomScaleNormal="125" zoomScalePageLayoutView="125" workbookViewId="0" topLeftCell="A1">
      <selection activeCell="C8" sqref="C8"/>
    </sheetView>
  </sheetViews>
  <sheetFormatPr defaultColWidth="45.625" defaultRowHeight="37.5" customHeight="1"/>
  <cols>
    <col min="2" max="5" width="24.50390625" style="17" customWidth="1"/>
  </cols>
  <sheetData>
    <row r="1" spans="1:5" ht="38" customHeight="1">
      <c r="A1" s="18" t="s">
        <v>47</v>
      </c>
      <c r="B1" s="24">
        <v>0</v>
      </c>
      <c r="C1" s="24">
        <v>2317162036.11394</v>
      </c>
      <c r="D1" s="24">
        <v>0</v>
      </c>
      <c r="E1" s="24">
        <v>3708097097.555268</v>
      </c>
    </row>
    <row r="2" spans="1:5" ht="38" customHeight="1">
      <c r="A2" s="18" t="s">
        <v>48</v>
      </c>
      <c r="B2" s="24">
        <v>357796133.09999996</v>
      </c>
      <c r="C2" s="24">
        <v>367604848.8</v>
      </c>
      <c r="D2" s="24">
        <v>377310794.84999996</v>
      </c>
      <c r="E2" s="24">
        <v>386442156.59999996</v>
      </c>
    </row>
    <row r="3" spans="1:5" ht="38" customHeight="1">
      <c r="A3" s="19" t="s">
        <v>49</v>
      </c>
      <c r="B3" s="25">
        <v>71535160.088719</v>
      </c>
      <c r="C3" s="25">
        <v>85693900.8177</v>
      </c>
      <c r="D3" s="25">
        <v>100459719.169425</v>
      </c>
      <c r="E3" s="25">
        <v>115929961.725122</v>
      </c>
    </row>
    <row r="4" spans="1:5" ht="38" customHeight="1">
      <c r="A4" s="19" t="s">
        <v>50</v>
      </c>
      <c r="B4" s="25">
        <v>79895457.43686</v>
      </c>
      <c r="C4" s="25">
        <v>81595062.46242</v>
      </c>
      <c r="D4" s="25">
        <v>83308891.091868</v>
      </c>
      <c r="E4" s="25">
        <v>84934631.670408</v>
      </c>
    </row>
    <row r="5" spans="1:5" ht="38" customHeight="1">
      <c r="A5" s="19" t="s">
        <v>51</v>
      </c>
      <c r="B5" s="24">
        <v>146985282.752</v>
      </c>
      <c r="C5" s="24">
        <v>151014775.296</v>
      </c>
      <c r="D5" s="24">
        <v>155002049.312</v>
      </c>
      <c r="E5" s="24">
        <v>158753279.872</v>
      </c>
    </row>
    <row r="6" spans="1:5" ht="38" customHeight="1">
      <c r="A6" s="18" t="s">
        <v>52</v>
      </c>
      <c r="B6" s="24">
        <v>639389841.6</v>
      </c>
      <c r="C6" s="24">
        <v>771357940.5</v>
      </c>
      <c r="D6" s="24">
        <v>884524122.09</v>
      </c>
      <c r="E6" s="24">
        <v>976596306.525</v>
      </c>
    </row>
    <row r="7" spans="1:5" ht="38" customHeight="1">
      <c r="A7" s="19" t="s">
        <v>53</v>
      </c>
      <c r="B7" s="25">
        <v>307973522.08000004</v>
      </c>
      <c r="C7" s="25">
        <v>316416387.84000003</v>
      </c>
      <c r="D7" s="25">
        <v>324770794.48</v>
      </c>
      <c r="E7" s="25">
        <v>332630626.88</v>
      </c>
    </row>
    <row r="8" spans="1:5" ht="38" customHeight="1">
      <c r="A8" s="18" t="s">
        <v>54</v>
      </c>
      <c r="B8" s="24">
        <v>269926749.84000003</v>
      </c>
      <c r="C8" s="24">
        <v>275581548</v>
      </c>
      <c r="D8" s="24">
        <v>281267735.76</v>
      </c>
      <c r="E8" s="24">
        <v>286631682.48</v>
      </c>
    </row>
    <row r="9" spans="1:5" ht="38" customHeight="1">
      <c r="A9" s="20" t="s">
        <v>55</v>
      </c>
      <c r="B9" s="26">
        <v>4500000</v>
      </c>
      <c r="C9" s="26">
        <v>4500000</v>
      </c>
      <c r="D9" s="26">
        <v>4500000</v>
      </c>
      <c r="E9" s="26">
        <v>4500000</v>
      </c>
    </row>
    <row r="10" spans="1:5" ht="38" customHeight="1">
      <c r="A10" s="20" t="s">
        <v>56</v>
      </c>
      <c r="B10" s="26">
        <v>41554969</v>
      </c>
      <c r="C10" s="26">
        <v>41554969</v>
      </c>
      <c r="D10" s="26">
        <v>41554969</v>
      </c>
      <c r="E10" s="26">
        <v>41554969</v>
      </c>
    </row>
    <row r="11" spans="1:5" ht="38" customHeight="1">
      <c r="A11" s="20" t="s">
        <v>57</v>
      </c>
      <c r="B11" s="26">
        <v>12831680</v>
      </c>
      <c r="C11" s="26">
        <v>0</v>
      </c>
      <c r="D11" s="26">
        <v>0</v>
      </c>
      <c r="E11" s="26">
        <v>0</v>
      </c>
    </row>
    <row r="12" spans="1:5" ht="38" customHeight="1">
      <c r="A12" s="20" t="s">
        <v>58</v>
      </c>
      <c r="B12" s="26">
        <v>43750000</v>
      </c>
      <c r="C12" s="26">
        <v>43750000</v>
      </c>
      <c r="D12" s="26">
        <v>0</v>
      </c>
      <c r="E12" s="26">
        <v>0</v>
      </c>
    </row>
    <row r="13" spans="1:5" ht="38" customHeight="1">
      <c r="A13" s="20" t="s">
        <v>59</v>
      </c>
      <c r="B13" s="26">
        <v>129675000</v>
      </c>
      <c r="C13" s="26">
        <v>0</v>
      </c>
      <c r="D13" s="26">
        <v>0</v>
      </c>
      <c r="E13" s="26">
        <v>0</v>
      </c>
    </row>
    <row r="14" spans="1:5" ht="38" customHeight="1">
      <c r="A14" s="20" t="s">
        <v>60</v>
      </c>
      <c r="B14" s="26">
        <v>21506520</v>
      </c>
      <c r="C14" s="26">
        <v>43013040</v>
      </c>
      <c r="D14" s="26">
        <v>32259780</v>
      </c>
      <c r="E14" s="26">
        <v>10753260</v>
      </c>
    </row>
    <row r="15" spans="1:5" ht="38" customHeight="1">
      <c r="A15" s="20" t="s">
        <v>61</v>
      </c>
      <c r="B15" s="26">
        <v>15000000</v>
      </c>
      <c r="C15" s="26">
        <v>15000000</v>
      </c>
      <c r="D15" s="26">
        <v>15000000</v>
      </c>
      <c r="E15" s="26">
        <v>15000000</v>
      </c>
    </row>
    <row r="16" spans="1:5" ht="38" customHeight="1">
      <c r="A16" s="20" t="s">
        <v>62</v>
      </c>
      <c r="B16" s="26">
        <v>10000000</v>
      </c>
      <c r="C16" s="26">
        <v>10000000</v>
      </c>
      <c r="D16" s="26">
        <v>10000000</v>
      </c>
      <c r="E16" s="26">
        <v>10000000</v>
      </c>
    </row>
    <row r="17" spans="1:5" ht="38" customHeight="1">
      <c r="A17" s="20" t="s">
        <v>63</v>
      </c>
      <c r="B17" s="26">
        <v>5880100</v>
      </c>
      <c r="C17" s="26">
        <v>0</v>
      </c>
      <c r="D17" s="26">
        <v>0</v>
      </c>
      <c r="E17" s="26">
        <v>0</v>
      </c>
    </row>
    <row r="18" spans="1:5" ht="38" customHeight="1">
      <c r="A18" s="20" t="s">
        <v>64</v>
      </c>
      <c r="B18" s="27"/>
      <c r="C18" s="26">
        <v>3625000</v>
      </c>
      <c r="D18" s="26">
        <v>0</v>
      </c>
      <c r="E18" s="26">
        <v>0</v>
      </c>
    </row>
    <row r="19" spans="1:5" ht="38" customHeight="1">
      <c r="A19" s="20" t="s">
        <v>65</v>
      </c>
      <c r="B19" s="26">
        <v>2369040</v>
      </c>
      <c r="C19" s="26">
        <v>2369040</v>
      </c>
      <c r="D19" s="26">
        <v>2369040</v>
      </c>
      <c r="E19" s="26">
        <v>2369040</v>
      </c>
    </row>
    <row r="20" spans="1:5" ht="38" customHeight="1">
      <c r="A20" s="21" t="s">
        <v>66</v>
      </c>
      <c r="B20" s="26">
        <v>2650000</v>
      </c>
      <c r="C20" s="26">
        <v>2650000</v>
      </c>
      <c r="D20" s="26">
        <v>2650000</v>
      </c>
      <c r="E20" s="26">
        <v>2650000</v>
      </c>
    </row>
    <row r="21" spans="1:5" ht="38" customHeight="1">
      <c r="A21" s="21" t="s">
        <v>67</v>
      </c>
      <c r="B21" s="26">
        <v>79609400</v>
      </c>
      <c r="C21" s="26">
        <v>79609400</v>
      </c>
      <c r="D21" s="26">
        <v>79609400</v>
      </c>
      <c r="E21" s="26">
        <v>79609400</v>
      </c>
    </row>
    <row r="22" spans="1:5" ht="38" customHeight="1">
      <c r="A22" s="22" t="s">
        <v>68</v>
      </c>
      <c r="B22" s="26">
        <v>20000000</v>
      </c>
      <c r="C22" s="26">
        <v>0</v>
      </c>
      <c r="D22" s="26">
        <v>0</v>
      </c>
      <c r="E22" s="26">
        <v>0</v>
      </c>
    </row>
    <row r="23" spans="1:5" ht="38" customHeight="1">
      <c r="A23" s="20" t="s">
        <v>69</v>
      </c>
      <c r="B23" s="26">
        <v>20000000</v>
      </c>
      <c r="C23" s="26">
        <v>0</v>
      </c>
      <c r="D23" s="26">
        <v>0</v>
      </c>
      <c r="E23" s="26">
        <v>0</v>
      </c>
    </row>
    <row r="24" spans="1:5" ht="38" customHeight="1">
      <c r="A24" s="20" t="s">
        <v>70</v>
      </c>
      <c r="B24" s="26">
        <v>1503520</v>
      </c>
      <c r="C24" s="26">
        <v>3007040</v>
      </c>
      <c r="D24" s="26">
        <v>3007040</v>
      </c>
      <c r="E24" s="26">
        <v>0</v>
      </c>
    </row>
    <row r="25" spans="1:5" ht="38" customHeight="1">
      <c r="A25" s="20" t="s">
        <v>71</v>
      </c>
      <c r="B25" s="26">
        <v>4908000</v>
      </c>
      <c r="C25" s="26">
        <v>4908000</v>
      </c>
      <c r="D25" s="26">
        <v>4908000</v>
      </c>
      <c r="E25" s="26">
        <v>4908000</v>
      </c>
    </row>
    <row r="26" spans="1:5" ht="38" customHeight="1">
      <c r="A26" s="21" t="s">
        <v>72</v>
      </c>
      <c r="B26" s="26">
        <v>5606000</v>
      </c>
      <c r="C26" s="26">
        <v>5606000</v>
      </c>
      <c r="D26" s="26">
        <v>5606000</v>
      </c>
      <c r="E26" s="26">
        <v>5606000</v>
      </c>
    </row>
    <row r="27" spans="1:5" ht="38" customHeight="1">
      <c r="A27" s="21" t="s">
        <v>73</v>
      </c>
      <c r="B27" s="26">
        <v>5606000</v>
      </c>
      <c r="C27" s="26">
        <v>5606000</v>
      </c>
      <c r="D27" s="26">
        <v>5606000</v>
      </c>
      <c r="E27" s="26">
        <v>5606000</v>
      </c>
    </row>
    <row r="28" spans="1:5" ht="38" customHeight="1">
      <c r="A28" s="21" t="s">
        <v>74</v>
      </c>
      <c r="B28" s="26">
        <v>4908000</v>
      </c>
      <c r="C28" s="26">
        <v>4908000</v>
      </c>
      <c r="D28" s="26">
        <v>4908000</v>
      </c>
      <c r="E28" s="26">
        <v>4908000</v>
      </c>
    </row>
    <row r="29" spans="1:5" ht="38" customHeight="1">
      <c r="A29" s="20" t="s">
        <v>75</v>
      </c>
      <c r="B29" s="26">
        <v>1400000</v>
      </c>
      <c r="C29" s="26">
        <v>1400000</v>
      </c>
      <c r="D29" s="26">
        <v>1400000</v>
      </c>
      <c r="E29" s="26">
        <v>1400000</v>
      </c>
    </row>
    <row r="30" spans="1:5" ht="38" customHeight="1">
      <c r="A30" s="20" t="s">
        <v>76</v>
      </c>
      <c r="B30" s="26">
        <v>1800000</v>
      </c>
      <c r="C30" s="26">
        <v>0</v>
      </c>
      <c r="D30" s="26">
        <v>0</v>
      </c>
      <c r="E30" s="26">
        <v>0</v>
      </c>
    </row>
    <row r="31" spans="1:5" ht="38" customHeight="1">
      <c r="A31" s="20" t="s">
        <v>77</v>
      </c>
      <c r="B31" s="26">
        <v>24000000</v>
      </c>
      <c r="C31" s="26">
        <v>18000000</v>
      </c>
      <c r="D31" s="26">
        <v>12000000</v>
      </c>
      <c r="E31" s="26">
        <v>6000000</v>
      </c>
    </row>
    <row r="32" spans="1:5" ht="38" customHeight="1">
      <c r="A32" s="20" t="s">
        <v>78</v>
      </c>
      <c r="B32" s="26">
        <v>24000000</v>
      </c>
      <c r="C32" s="26">
        <v>18000000</v>
      </c>
      <c r="D32" s="26">
        <v>12000000</v>
      </c>
      <c r="E32" s="26">
        <v>6000000</v>
      </c>
    </row>
    <row r="33" spans="1:5" ht="38" customHeight="1">
      <c r="A33" s="23" t="s">
        <v>79</v>
      </c>
      <c r="B33" s="28">
        <v>5000000</v>
      </c>
      <c r="C33" s="28">
        <v>0</v>
      </c>
      <c r="D33" s="28">
        <v>0</v>
      </c>
      <c r="E33" s="28">
        <v>0</v>
      </c>
    </row>
    <row r="34" spans="1:5" ht="38" customHeight="1">
      <c r="A34" s="23" t="s">
        <v>80</v>
      </c>
      <c r="B34" s="28">
        <v>1500000</v>
      </c>
      <c r="C34" s="28">
        <v>0</v>
      </c>
      <c r="D34" s="28">
        <v>0</v>
      </c>
      <c r="E34" s="28">
        <v>0</v>
      </c>
    </row>
    <row r="35" spans="1:5" ht="38" customHeight="1">
      <c r="A35" s="23" t="s">
        <v>81</v>
      </c>
      <c r="B35" s="28"/>
      <c r="C35" s="28">
        <v>85565766.8</v>
      </c>
      <c r="D35" s="28">
        <v>0</v>
      </c>
      <c r="E35" s="28">
        <v>0</v>
      </c>
    </row>
    <row r="36" spans="1:5" ht="38" customHeight="1">
      <c r="A36" s="23" t="s">
        <v>82</v>
      </c>
      <c r="B36" s="28">
        <v>2700000</v>
      </c>
      <c r="C36" s="28">
        <v>0</v>
      </c>
      <c r="D36" s="28">
        <v>0</v>
      </c>
      <c r="E36" s="28">
        <v>0</v>
      </c>
    </row>
    <row r="37" spans="2:6" ht="38" customHeight="1">
      <c r="B37" s="17">
        <f>SUM(B36)</f>
        <v>2700000</v>
      </c>
      <c r="C37" s="17">
        <f>SUM(C1:C36)</f>
        <v>4759498755.63006</v>
      </c>
      <c r="D37" s="17">
        <f>SUM(D1:D36)</f>
        <v>2444022335.753293</v>
      </c>
      <c r="E37" s="17">
        <f>SUM(E1:E36)</f>
        <v>6250880412.3077965</v>
      </c>
      <c r="F37" s="9">
        <f>SUM(B37:E37)</f>
        <v>13457101503.69115</v>
      </c>
    </row>
  </sheetData>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topLeftCell="A17">
      <selection activeCell="F26" sqref="F26"/>
    </sheetView>
  </sheetViews>
  <sheetFormatPr defaultColWidth="25.00390625" defaultRowHeight="31.5" customHeight="1"/>
  <cols>
    <col min="1" max="1" width="43.00390625" style="0" customWidth="1"/>
  </cols>
  <sheetData>
    <row r="1" spans="1:6" ht="32" customHeight="1">
      <c r="A1" s="101" t="s">
        <v>283</v>
      </c>
      <c r="B1" s="102">
        <f>SUM(B2:B30)</f>
        <v>690593233.6</v>
      </c>
      <c r="C1" s="102">
        <f>SUM(C2:C30)</f>
        <v>4088615873.6</v>
      </c>
      <c r="D1" s="102">
        <f>SUM(D2:D30)</f>
        <v>1493300733.6</v>
      </c>
      <c r="E1" s="102">
        <f>SUM(E2:E30)</f>
        <v>1489765733.6</v>
      </c>
      <c r="F1" s="103"/>
    </row>
    <row r="2" spans="1:6" ht="32" customHeight="1">
      <c r="A2" s="48" t="s">
        <v>284</v>
      </c>
      <c r="B2" s="48" t="s">
        <v>285</v>
      </c>
      <c r="C2" s="48" t="s">
        <v>285</v>
      </c>
      <c r="D2" s="48" t="s">
        <v>285</v>
      </c>
      <c r="E2" s="48" t="s">
        <v>285</v>
      </c>
      <c r="F2" s="104"/>
    </row>
    <row r="3" spans="1:6" ht="32" customHeight="1">
      <c r="A3" s="48" t="s">
        <v>286</v>
      </c>
      <c r="B3" s="48">
        <f aca="true" t="shared" si="0" ref="B3:E3">(124050000)*30%</f>
        <v>37215000</v>
      </c>
      <c r="C3" s="48">
        <f t="shared" si="0"/>
        <v>37215000</v>
      </c>
      <c r="D3" s="48">
        <f t="shared" si="0"/>
        <v>37215000</v>
      </c>
      <c r="E3" s="48">
        <f t="shared" si="0"/>
        <v>37215000</v>
      </c>
      <c r="F3" s="105"/>
    </row>
    <row r="4" spans="1:6" ht="32" customHeight="1">
      <c r="A4" s="48" t="s">
        <v>287</v>
      </c>
      <c r="B4" s="48">
        <v>20000000</v>
      </c>
      <c r="C4" s="48">
        <v>20000000</v>
      </c>
      <c r="D4" s="48">
        <v>20000000</v>
      </c>
      <c r="E4" s="48">
        <v>20000000</v>
      </c>
      <c r="F4" s="105"/>
    </row>
    <row r="5" spans="1:6" ht="32" customHeight="1">
      <c r="A5" s="48" t="s">
        <v>288</v>
      </c>
      <c r="B5" s="106" t="s">
        <v>289</v>
      </c>
      <c r="C5" s="106" t="s">
        <v>289</v>
      </c>
      <c r="D5" s="106" t="s">
        <v>289</v>
      </c>
      <c r="E5" s="106" t="s">
        <v>289</v>
      </c>
      <c r="F5" s="105"/>
    </row>
    <row r="6" spans="1:6" ht="32" customHeight="1">
      <c r="A6" s="48" t="s">
        <v>290</v>
      </c>
      <c r="B6" s="106"/>
      <c r="C6" s="106"/>
      <c r="D6" s="106"/>
      <c r="E6" s="106"/>
      <c r="F6" s="105"/>
    </row>
    <row r="7" spans="1:6" ht="32" customHeight="1">
      <c r="A7" s="48" t="s">
        <v>291</v>
      </c>
      <c r="B7" s="106" t="s">
        <v>292</v>
      </c>
      <c r="C7" s="106" t="s">
        <v>292</v>
      </c>
      <c r="D7" s="106" t="s">
        <v>292</v>
      </c>
      <c r="E7" s="106" t="s">
        <v>292</v>
      </c>
      <c r="F7" s="104"/>
    </row>
    <row r="8" spans="1:6" ht="32" customHeight="1">
      <c r="A8" s="48" t="s">
        <v>293</v>
      </c>
      <c r="B8" s="48">
        <v>11811108</v>
      </c>
      <c r="C8" s="48">
        <v>11811108</v>
      </c>
      <c r="D8" s="48">
        <v>11811108</v>
      </c>
      <c r="E8" s="48">
        <v>11811108</v>
      </c>
      <c r="F8" s="105"/>
    </row>
    <row r="9" spans="1:6" ht="32" customHeight="1">
      <c r="A9" s="48" t="s">
        <v>294</v>
      </c>
      <c r="B9" s="107">
        <v>10530000</v>
      </c>
      <c r="C9" s="107"/>
      <c r="D9" s="107">
        <v>10530000</v>
      </c>
      <c r="E9" s="107"/>
      <c r="F9" s="105"/>
    </row>
    <row r="10" spans="1:6" ht="32" customHeight="1">
      <c r="A10" s="48" t="s">
        <v>295</v>
      </c>
      <c r="B10" s="106" t="s">
        <v>289</v>
      </c>
      <c r="C10" s="106" t="s">
        <v>289</v>
      </c>
      <c r="D10" s="106" t="s">
        <v>289</v>
      </c>
      <c r="E10" s="106" t="s">
        <v>289</v>
      </c>
      <c r="F10" s="105"/>
    </row>
    <row r="11" spans="1:6" ht="32" customHeight="1">
      <c r="A11" s="48" t="s">
        <v>296</v>
      </c>
      <c r="B11" s="48">
        <v>465360000</v>
      </c>
      <c r="C11" s="48">
        <v>480540000</v>
      </c>
      <c r="D11" s="48"/>
      <c r="E11" s="48"/>
      <c r="F11" s="105"/>
    </row>
    <row r="12" spans="1:6" ht="32" customHeight="1">
      <c r="A12" s="48" t="s">
        <v>297</v>
      </c>
      <c r="B12" s="48"/>
      <c r="C12" s="48">
        <v>2008679500</v>
      </c>
      <c r="D12" s="48">
        <v>251470000</v>
      </c>
      <c r="E12" s="48">
        <v>251470000</v>
      </c>
      <c r="F12" s="104"/>
    </row>
    <row r="13" spans="1:6" ht="32" customHeight="1">
      <c r="A13" s="48" t="s">
        <v>298</v>
      </c>
      <c r="B13" s="106" t="s">
        <v>289</v>
      </c>
      <c r="C13" s="106" t="s">
        <v>289</v>
      </c>
      <c r="D13" s="106" t="s">
        <v>289</v>
      </c>
      <c r="E13" s="106" t="s">
        <v>289</v>
      </c>
      <c r="F13" s="105"/>
    </row>
    <row r="14" spans="1:6" ht="32" customHeight="1">
      <c r="A14" s="48" t="s">
        <v>299</v>
      </c>
      <c r="B14" s="106" t="s">
        <v>289</v>
      </c>
      <c r="C14" s="106" t="s">
        <v>289</v>
      </c>
      <c r="D14" s="106" t="s">
        <v>289</v>
      </c>
      <c r="E14" s="106" t="s">
        <v>289</v>
      </c>
      <c r="F14" s="105"/>
    </row>
    <row r="15" spans="1:6" ht="32" customHeight="1">
      <c r="A15" s="48" t="s">
        <v>300</v>
      </c>
      <c r="B15" s="48">
        <v>0</v>
      </c>
      <c r="C15" s="48">
        <v>13693140</v>
      </c>
      <c r="D15" s="48">
        <v>8592500</v>
      </c>
      <c r="E15" s="48">
        <v>8592500</v>
      </c>
      <c r="F15" s="105"/>
    </row>
    <row r="16" spans="1:6" ht="32" customHeight="1">
      <c r="A16" s="48" t="s">
        <v>301</v>
      </c>
      <c r="B16" s="48">
        <f>55482014*40%</f>
        <v>22192805.6</v>
      </c>
      <c r="C16" s="48">
        <f aca="true" t="shared" si="1" ref="C16:E16">55482014*40%</f>
        <v>22192805.6</v>
      </c>
      <c r="D16" s="48">
        <f t="shared" si="1"/>
        <v>22192805.6</v>
      </c>
      <c r="E16" s="48">
        <f t="shared" si="1"/>
        <v>22192805.6</v>
      </c>
      <c r="F16" s="105"/>
    </row>
    <row r="17" spans="1:6" ht="32" customHeight="1">
      <c r="A17" s="48" t="s">
        <v>302</v>
      </c>
      <c r="B17" s="48"/>
      <c r="C17" s="48">
        <v>12000000</v>
      </c>
      <c r="D17" s="48">
        <v>10505000</v>
      </c>
      <c r="E17" s="48">
        <v>10000000</v>
      </c>
      <c r="F17" s="105"/>
    </row>
    <row r="18" spans="1:6" ht="32" customHeight="1">
      <c r="A18" s="48" t="s">
        <v>303</v>
      </c>
      <c r="B18" s="108"/>
      <c r="C18" s="108" t="s">
        <v>304</v>
      </c>
      <c r="D18" s="108"/>
      <c r="E18" s="108"/>
      <c r="F18" s="105"/>
    </row>
    <row r="19" spans="1:6" ht="32" customHeight="1">
      <c r="A19" s="48" t="s">
        <v>305</v>
      </c>
      <c r="B19" s="108"/>
      <c r="C19" s="108">
        <v>187500000</v>
      </c>
      <c r="D19" s="108"/>
      <c r="E19" s="108"/>
      <c r="F19" s="105"/>
    </row>
    <row r="20" spans="1:6" ht="32" customHeight="1">
      <c r="A20" s="48" t="s">
        <v>306</v>
      </c>
      <c r="B20" s="106" t="s">
        <v>289</v>
      </c>
      <c r="C20" s="106" t="s">
        <v>289</v>
      </c>
      <c r="D20" s="106" t="s">
        <v>289</v>
      </c>
      <c r="E20" s="106" t="s">
        <v>289</v>
      </c>
      <c r="F20" s="105"/>
    </row>
    <row r="21" spans="1:6" ht="32" customHeight="1">
      <c r="A21" s="48" t="s">
        <v>307</v>
      </c>
      <c r="B21" s="48"/>
      <c r="C21" s="48"/>
      <c r="D21" s="48"/>
      <c r="E21" s="48">
        <v>7500000</v>
      </c>
      <c r="F21" s="105"/>
    </row>
    <row r="22" spans="1:6" ht="32" customHeight="1">
      <c r="A22" s="48" t="s">
        <v>308</v>
      </c>
      <c r="B22" s="48"/>
      <c r="C22" s="108">
        <v>174000000</v>
      </c>
      <c r="D22" s="108"/>
      <c r="E22" s="108"/>
      <c r="F22" s="105"/>
    </row>
    <row r="23" spans="1:6" ht="32" customHeight="1">
      <c r="A23" s="48" t="s">
        <v>309</v>
      </c>
      <c r="B23" s="108"/>
      <c r="C23" s="108"/>
      <c r="D23" s="108"/>
      <c r="E23" s="108"/>
      <c r="F23" s="105"/>
    </row>
    <row r="24" spans="1:6" ht="32" customHeight="1">
      <c r="A24" s="48" t="s">
        <v>310</v>
      </c>
      <c r="B24" s="108"/>
      <c r="C24" s="108"/>
      <c r="D24" s="108"/>
      <c r="E24" s="108"/>
      <c r="F24" s="105"/>
    </row>
    <row r="25" spans="1:6" ht="32" customHeight="1">
      <c r="A25" s="48" t="s">
        <v>311</v>
      </c>
      <c r="B25" s="48">
        <v>0</v>
      </c>
      <c r="C25" s="48">
        <f>(500*500000)+15000000</f>
        <v>265000000</v>
      </c>
      <c r="D25" s="48">
        <f aca="true" t="shared" si="2" ref="D25:E25">(500*500000)+15000000</f>
        <v>265000000</v>
      </c>
      <c r="E25" s="48">
        <f t="shared" si="2"/>
        <v>265000000</v>
      </c>
      <c r="F25" s="105"/>
    </row>
    <row r="26" spans="1:6" ht="32" customHeight="1">
      <c r="A26" s="48" t="s">
        <v>312</v>
      </c>
      <c r="B26" s="48"/>
      <c r="C26" s="48">
        <v>157500000</v>
      </c>
      <c r="D26" s="48">
        <v>157500000</v>
      </c>
      <c r="E26" s="48">
        <v>157500000</v>
      </c>
      <c r="F26" s="105"/>
    </row>
    <row r="27" spans="1:6" ht="32" customHeight="1">
      <c r="A27" s="48" t="s">
        <v>313</v>
      </c>
      <c r="B27" s="106" t="s">
        <v>289</v>
      </c>
      <c r="C27" s="106" t="s">
        <v>289</v>
      </c>
      <c r="D27" s="106" t="s">
        <v>289</v>
      </c>
      <c r="E27" s="106" t="s">
        <v>289</v>
      </c>
      <c r="F27" s="105"/>
    </row>
    <row r="28" spans="1:6" ht="32" customHeight="1">
      <c r="A28" s="48" t="s">
        <v>314</v>
      </c>
      <c r="B28" s="48">
        <v>0</v>
      </c>
      <c r="C28" s="48">
        <v>375000000</v>
      </c>
      <c r="D28" s="48">
        <v>375000000</v>
      </c>
      <c r="E28" s="48">
        <v>375000000</v>
      </c>
      <c r="F28" s="104"/>
    </row>
    <row r="29" spans="1:6" ht="32" customHeight="1">
      <c r="A29" s="48" t="s">
        <v>315</v>
      </c>
      <c r="B29" s="48">
        <v>0</v>
      </c>
      <c r="C29" s="48">
        <v>200000000</v>
      </c>
      <c r="D29" s="48">
        <v>200000000</v>
      </c>
      <c r="E29" s="48">
        <v>200000000</v>
      </c>
      <c r="F29" s="104"/>
    </row>
    <row r="30" spans="1:6" ht="32" customHeight="1">
      <c r="A30" s="48" t="s">
        <v>316</v>
      </c>
      <c r="B30" s="48">
        <f aca="true" t="shared" si="3" ref="B30:E30">2129040*58</f>
        <v>123484320</v>
      </c>
      <c r="C30" s="48">
        <f t="shared" si="3"/>
        <v>123484320</v>
      </c>
      <c r="D30" s="48">
        <f t="shared" si="3"/>
        <v>123484320</v>
      </c>
      <c r="E30" s="48">
        <f t="shared" si="3"/>
        <v>123484320</v>
      </c>
      <c r="F30" s="105"/>
    </row>
    <row r="31" spans="1:6" ht="32" customHeight="1">
      <c r="A31" s="109"/>
      <c r="B31" s="110">
        <f aca="true" t="shared" si="4" ref="B31:E31">B1</f>
        <v>690593233.6</v>
      </c>
      <c r="C31" s="110">
        <f t="shared" si="4"/>
        <v>4088615873.6</v>
      </c>
      <c r="D31" s="110">
        <f t="shared" si="4"/>
        <v>1493300733.6</v>
      </c>
      <c r="E31" s="110">
        <f t="shared" si="4"/>
        <v>1489765733.6</v>
      </c>
      <c r="F31" s="111">
        <f>SUM(B31:E31)</f>
        <v>7762275574.4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workbookViewId="0" topLeftCell="A22">
      <selection activeCell="D45" sqref="D45"/>
    </sheetView>
  </sheetViews>
  <sheetFormatPr defaultColWidth="53.125" defaultRowHeight="15.75"/>
  <cols>
    <col min="2" max="2" width="18.875" style="17" customWidth="1"/>
    <col min="3" max="3" width="19.50390625" style="17" customWidth="1"/>
    <col min="4" max="4" width="18.625" style="17" customWidth="1"/>
    <col min="5" max="5" width="23.50390625" style="17" customWidth="1"/>
  </cols>
  <sheetData>
    <row r="2" spans="1:5" ht="50" customHeight="1">
      <c r="A2" s="29" t="s">
        <v>83</v>
      </c>
      <c r="B2" s="36">
        <v>22000000</v>
      </c>
      <c r="C2" s="37">
        <v>0</v>
      </c>
      <c r="D2" s="37">
        <v>0</v>
      </c>
      <c r="E2" s="38">
        <v>0</v>
      </c>
    </row>
    <row r="3" spans="1:5" ht="65">
      <c r="A3" s="30" t="s">
        <v>84</v>
      </c>
      <c r="B3" s="37">
        <v>761950000</v>
      </c>
      <c r="C3" s="37">
        <v>1100820000</v>
      </c>
      <c r="D3" s="37">
        <v>1166710000</v>
      </c>
      <c r="E3" s="38">
        <v>962060000</v>
      </c>
    </row>
    <row r="4" spans="1:5" ht="15.75">
      <c r="A4" s="30" t="s">
        <v>85</v>
      </c>
      <c r="B4" s="38">
        <v>430000000</v>
      </c>
      <c r="C4" s="38">
        <v>430000000</v>
      </c>
      <c r="D4" s="38">
        <v>430000000</v>
      </c>
      <c r="E4" s="38">
        <v>430000000</v>
      </c>
    </row>
    <row r="5" spans="1:5" ht="26">
      <c r="A5" s="29" t="s">
        <v>87</v>
      </c>
      <c r="B5" s="37"/>
      <c r="C5" s="37">
        <v>18000000</v>
      </c>
      <c r="D5" s="37">
        <v>18000000</v>
      </c>
      <c r="E5" s="37">
        <v>0</v>
      </c>
    </row>
    <row r="6" spans="1:5" ht="15.75">
      <c r="A6" s="29" t="s">
        <v>88</v>
      </c>
      <c r="B6" s="39">
        <v>60000000</v>
      </c>
      <c r="C6" s="39">
        <v>60000000</v>
      </c>
      <c r="D6" s="39">
        <v>60000000</v>
      </c>
      <c r="E6" s="39">
        <v>60000000</v>
      </c>
    </row>
    <row r="7" spans="1:5" ht="15.75">
      <c r="A7" s="29" t="s">
        <v>89</v>
      </c>
      <c r="B7" s="37">
        <v>0</v>
      </c>
      <c r="C7" s="37">
        <v>0</v>
      </c>
      <c r="D7" s="37">
        <v>0</v>
      </c>
      <c r="E7" s="37">
        <v>0</v>
      </c>
    </row>
    <row r="8" spans="1:5" ht="39">
      <c r="A8" s="29" t="s">
        <v>90</v>
      </c>
      <c r="B8" s="37">
        <v>12950560</v>
      </c>
      <c r="C8" s="37">
        <v>0</v>
      </c>
      <c r="D8" s="37">
        <v>0</v>
      </c>
      <c r="E8" s="37">
        <v>0</v>
      </c>
    </row>
    <row r="9" spans="1:5" ht="26">
      <c r="A9" s="29" t="s">
        <v>91</v>
      </c>
      <c r="B9" s="37">
        <v>28374749.62167</v>
      </c>
      <c r="C9" s="37">
        <v>28374749.62167</v>
      </c>
      <c r="D9" s="37">
        <v>28374749.62167</v>
      </c>
      <c r="E9" s="37">
        <v>19673159.62167</v>
      </c>
    </row>
    <row r="10" spans="1:5" ht="26">
      <c r="A10" s="29" t="s">
        <v>92</v>
      </c>
      <c r="B10" s="37">
        <v>20000000</v>
      </c>
      <c r="C10" s="37">
        <v>20000000</v>
      </c>
      <c r="D10" s="37">
        <v>20000000</v>
      </c>
      <c r="E10" s="37">
        <v>20000000</v>
      </c>
    </row>
    <row r="11" spans="1:5" ht="26">
      <c r="A11" s="31" t="s">
        <v>93</v>
      </c>
      <c r="B11" s="40">
        <v>52500000</v>
      </c>
      <c r="C11" s="40">
        <v>52500000</v>
      </c>
      <c r="D11" s="40">
        <v>52500000</v>
      </c>
      <c r="E11" s="40">
        <v>35000000</v>
      </c>
    </row>
    <row r="12" spans="1:5" ht="26">
      <c r="A12" s="32" t="s">
        <v>94</v>
      </c>
      <c r="B12" s="41">
        <v>3922125</v>
      </c>
      <c r="C12" s="41">
        <v>3922125</v>
      </c>
      <c r="D12" s="41">
        <v>3922125</v>
      </c>
      <c r="E12" s="41">
        <v>3922125</v>
      </c>
    </row>
    <row r="13" spans="1:5" ht="26">
      <c r="A13" s="32" t="s">
        <v>95</v>
      </c>
      <c r="B13" s="42">
        <v>12950560</v>
      </c>
      <c r="C13" s="42">
        <v>0</v>
      </c>
      <c r="D13" s="42">
        <v>0</v>
      </c>
      <c r="E13" s="42">
        <v>0</v>
      </c>
    </row>
    <row r="14" spans="1:5" ht="26">
      <c r="A14" s="33" t="s">
        <v>96</v>
      </c>
      <c r="B14" s="41">
        <v>3084675</v>
      </c>
      <c r="C14" s="41">
        <v>3084675</v>
      </c>
      <c r="D14" s="41">
        <v>3084675</v>
      </c>
      <c r="E14" s="41">
        <v>3084675</v>
      </c>
    </row>
    <row r="15" spans="1:5" ht="26">
      <c r="A15" s="33" t="s">
        <v>97</v>
      </c>
      <c r="B15" s="41">
        <v>950000000</v>
      </c>
      <c r="C15" s="41">
        <v>1900000000</v>
      </c>
      <c r="D15" s="41">
        <v>2850000000</v>
      </c>
      <c r="E15" s="41">
        <v>3800000000</v>
      </c>
    </row>
    <row r="16" spans="1:5" ht="26">
      <c r="A16" s="33" t="s">
        <v>98</v>
      </c>
      <c r="B16" s="41">
        <v>0</v>
      </c>
      <c r="C16" s="41">
        <v>17534610</v>
      </c>
      <c r="D16" s="41">
        <v>0</v>
      </c>
      <c r="E16" s="41">
        <v>0</v>
      </c>
    </row>
    <row r="17" spans="1:5" ht="26">
      <c r="A17" s="33" t="s">
        <v>99</v>
      </c>
      <c r="B17" s="41">
        <v>44882640</v>
      </c>
      <c r="C17" s="41">
        <v>44882640</v>
      </c>
      <c r="D17" s="41">
        <v>44882640</v>
      </c>
      <c r="E17" s="41">
        <v>44882640</v>
      </c>
    </row>
    <row r="18" spans="1:5" ht="26">
      <c r="A18" s="33" t="s">
        <v>100</v>
      </c>
      <c r="B18" s="41">
        <v>0</v>
      </c>
      <c r="C18" s="41">
        <v>13684060</v>
      </c>
      <c r="D18" s="41">
        <v>26315500</v>
      </c>
      <c r="E18" s="41">
        <v>0</v>
      </c>
    </row>
    <row r="19" spans="1:5" ht="26">
      <c r="A19" s="33" t="s">
        <v>101</v>
      </c>
      <c r="B19" s="42">
        <v>430500000</v>
      </c>
      <c r="C19" s="42">
        <v>430000000</v>
      </c>
      <c r="D19" s="42">
        <v>430000000</v>
      </c>
      <c r="E19" s="42">
        <v>430000000</v>
      </c>
    </row>
    <row r="20" spans="1:5" ht="26">
      <c r="A20" s="33" t="s">
        <v>102</v>
      </c>
      <c r="B20" s="41">
        <v>286121340</v>
      </c>
      <c r="C20" s="41">
        <v>286121340</v>
      </c>
      <c r="D20" s="41">
        <v>286121340</v>
      </c>
      <c r="E20" s="41">
        <v>286121340</v>
      </c>
    </row>
    <row r="21" spans="1:5" ht="26">
      <c r="A21" s="33" t="s">
        <v>103</v>
      </c>
      <c r="B21" s="43">
        <v>87000000</v>
      </c>
      <c r="C21" s="43">
        <v>87000000</v>
      </c>
      <c r="D21" s="43">
        <v>87000000</v>
      </c>
      <c r="E21" s="43">
        <v>87000000</v>
      </c>
    </row>
    <row r="22" spans="1:5" ht="39">
      <c r="A22" s="34" t="s">
        <v>104</v>
      </c>
      <c r="B22" s="41">
        <v>44882640</v>
      </c>
      <c r="C22" s="41">
        <v>44882640</v>
      </c>
      <c r="D22" s="41">
        <v>44882640</v>
      </c>
      <c r="E22" s="41">
        <v>44882640</v>
      </c>
    </row>
    <row r="23" spans="1:5" ht="26">
      <c r="A23" s="33" t="s">
        <v>105</v>
      </c>
      <c r="B23" s="41">
        <v>35000000</v>
      </c>
      <c r="C23" s="41">
        <v>35000000</v>
      </c>
      <c r="D23" s="41">
        <v>35000000</v>
      </c>
      <c r="E23" s="41">
        <v>35000000</v>
      </c>
    </row>
    <row r="24" spans="1:5" ht="26">
      <c r="A24" s="33" t="s">
        <v>106</v>
      </c>
      <c r="B24" s="41">
        <v>44882640</v>
      </c>
      <c r="C24" s="41">
        <v>44882640</v>
      </c>
      <c r="D24" s="41">
        <v>44882640</v>
      </c>
      <c r="E24" s="41">
        <v>44882640</v>
      </c>
    </row>
    <row r="25" spans="1:5" ht="26">
      <c r="A25" s="33" t="s">
        <v>107</v>
      </c>
      <c r="B25" s="41">
        <v>0</v>
      </c>
      <c r="C25" s="41">
        <v>58879125</v>
      </c>
      <c r="D25" s="41">
        <v>58879125</v>
      </c>
      <c r="E25" s="41">
        <v>58879125</v>
      </c>
    </row>
    <row r="26" spans="1:5" ht="39">
      <c r="A26" s="33" t="s">
        <v>108</v>
      </c>
      <c r="B26" s="42">
        <v>125000000</v>
      </c>
      <c r="C26" s="42">
        <v>125000000</v>
      </c>
      <c r="D26" s="42">
        <v>125000000</v>
      </c>
      <c r="E26" s="42">
        <v>125000000</v>
      </c>
    </row>
    <row r="27" spans="1:5" ht="26">
      <c r="A27" s="33" t="s">
        <v>109</v>
      </c>
      <c r="B27" s="42">
        <v>0</v>
      </c>
      <c r="C27" s="42">
        <v>26315500</v>
      </c>
      <c r="D27" s="42">
        <v>26315500</v>
      </c>
      <c r="E27" s="42">
        <v>0</v>
      </c>
    </row>
    <row r="28" spans="1:5" ht="26">
      <c r="A28" s="33" t="s">
        <v>110</v>
      </c>
      <c r="B28" s="41">
        <v>37000000</v>
      </c>
      <c r="C28" s="41">
        <v>37000000</v>
      </c>
      <c r="D28" s="41">
        <v>37000000</v>
      </c>
      <c r="E28" s="41">
        <v>37000000</v>
      </c>
    </row>
    <row r="29" spans="1:5" ht="26">
      <c r="A29" s="35" t="s">
        <v>111</v>
      </c>
      <c r="B29" s="44">
        <v>1460160</v>
      </c>
      <c r="C29" s="44">
        <v>2920320</v>
      </c>
      <c r="D29" s="44">
        <v>2920320</v>
      </c>
      <c r="E29" s="44">
        <v>0</v>
      </c>
    </row>
    <row r="30" spans="2:6" ht="15.75">
      <c r="B30" s="17">
        <f>SUM(B6:B29)</f>
        <v>2280512089.62167</v>
      </c>
      <c r="C30" s="17">
        <f>SUM(C2:C29)</f>
        <v>4870804424.62167</v>
      </c>
      <c r="D30" s="17">
        <f>SUM(D2:D29)</f>
        <v>5881791254.62167</v>
      </c>
      <c r="E30" s="17">
        <f>SUM(E2:E29)</f>
        <v>6527388344.62167</v>
      </c>
      <c r="F30" s="9">
        <f>SUM(B30:E30)</f>
        <v>19560496113.48668</v>
      </c>
    </row>
  </sheetData>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5" zoomScaleNormal="125" zoomScalePageLayoutView="125" workbookViewId="0" topLeftCell="B1">
      <selection activeCell="C12" sqref="C12"/>
    </sheetView>
  </sheetViews>
  <sheetFormatPr defaultColWidth="21.625" defaultRowHeight="15.75"/>
  <cols>
    <col min="1" max="1" width="58.875" style="0" customWidth="1"/>
    <col min="2" max="5" width="21.625" style="9" customWidth="1"/>
  </cols>
  <sheetData>
    <row r="1" spans="1:5" ht="26">
      <c r="A1" s="99" t="s">
        <v>86</v>
      </c>
      <c r="B1" s="100">
        <v>49016000</v>
      </c>
      <c r="C1" s="100">
        <v>49016000</v>
      </c>
      <c r="D1" s="100">
        <v>49016000</v>
      </c>
      <c r="E1" s="100">
        <v>49016000</v>
      </c>
    </row>
    <row r="2" spans="1:5" ht="26">
      <c r="A2" s="99" t="s">
        <v>270</v>
      </c>
      <c r="B2" s="100">
        <v>7044900</v>
      </c>
      <c r="C2" s="100">
        <v>7044900</v>
      </c>
      <c r="D2" s="100">
        <v>7044900</v>
      </c>
      <c r="E2" s="100">
        <v>7044900</v>
      </c>
    </row>
    <row r="3" spans="1:5" ht="26">
      <c r="A3" s="99" t="s">
        <v>271</v>
      </c>
      <c r="B3" s="100">
        <v>125000000</v>
      </c>
      <c r="C3" s="100">
        <v>125000000</v>
      </c>
      <c r="D3" s="100">
        <v>125000000</v>
      </c>
      <c r="E3" s="100">
        <v>125000000</v>
      </c>
    </row>
    <row r="4" spans="1:5" ht="39">
      <c r="A4" s="99" t="s">
        <v>272</v>
      </c>
      <c r="B4" s="100">
        <v>14233320</v>
      </c>
      <c r="C4" s="100">
        <v>14233320</v>
      </c>
      <c r="D4" s="100">
        <v>14233320</v>
      </c>
      <c r="E4" s="100">
        <v>14233320</v>
      </c>
    </row>
    <row r="5" spans="1:5" ht="26">
      <c r="A5" s="99" t="s">
        <v>273</v>
      </c>
      <c r="B5" s="100">
        <v>6000000</v>
      </c>
      <c r="C5" s="100">
        <v>6000000</v>
      </c>
      <c r="D5" s="100">
        <v>6000000</v>
      </c>
      <c r="E5" s="100">
        <v>6000000</v>
      </c>
    </row>
    <row r="6" spans="1:5" ht="26">
      <c r="A6" s="99" t="s">
        <v>274</v>
      </c>
      <c r="B6" s="100">
        <f>38000000-7000000</f>
        <v>31000000</v>
      </c>
      <c r="C6" s="100">
        <f>38000000-10000000</f>
        <v>28000000</v>
      </c>
      <c r="D6" s="100">
        <f>38000000-10000000</f>
        <v>28000000</v>
      </c>
      <c r="E6" s="100">
        <v>38000000</v>
      </c>
    </row>
    <row r="7" spans="1:5" ht="26">
      <c r="A7" s="99" t="s">
        <v>275</v>
      </c>
      <c r="B7" s="100">
        <v>5880100</v>
      </c>
      <c r="C7" s="100">
        <v>5880100</v>
      </c>
      <c r="D7" s="100">
        <v>5880100</v>
      </c>
      <c r="E7" s="100">
        <v>5880100</v>
      </c>
    </row>
    <row r="8" spans="1:5" ht="26">
      <c r="A8" s="99" t="s">
        <v>276</v>
      </c>
      <c r="B8" s="100">
        <v>20000000</v>
      </c>
      <c r="C8" s="100">
        <v>20000000</v>
      </c>
      <c r="D8" s="100">
        <v>20000000</v>
      </c>
      <c r="E8" s="100">
        <v>20000000</v>
      </c>
    </row>
    <row r="9" spans="1:5" ht="39">
      <c r="A9" s="99" t="s">
        <v>277</v>
      </c>
      <c r="B9" s="100">
        <v>20000000</v>
      </c>
      <c r="C9" s="100">
        <v>0</v>
      </c>
      <c r="D9" s="100">
        <v>0</v>
      </c>
      <c r="E9" s="100">
        <v>0</v>
      </c>
    </row>
    <row r="10" spans="1:5" ht="26">
      <c r="A10" s="99" t="s">
        <v>278</v>
      </c>
      <c r="B10" s="100">
        <v>1450000</v>
      </c>
      <c r="C10" s="100">
        <v>2900000</v>
      </c>
      <c r="D10" s="100">
        <v>2900000</v>
      </c>
      <c r="E10" s="100">
        <v>0</v>
      </c>
    </row>
    <row r="11" spans="1:5" ht="26">
      <c r="A11" s="99" t="s">
        <v>279</v>
      </c>
      <c r="B11" s="100">
        <v>10000000</v>
      </c>
      <c r="C11" s="100">
        <v>0</v>
      </c>
      <c r="D11" s="100">
        <v>0</v>
      </c>
      <c r="E11" s="100">
        <v>0</v>
      </c>
    </row>
    <row r="12" spans="1:5" ht="39">
      <c r="A12" s="99" t="s">
        <v>280</v>
      </c>
      <c r="B12" s="100">
        <v>17233200</v>
      </c>
      <c r="C12" s="100">
        <v>0</v>
      </c>
      <c r="D12" s="100">
        <v>0</v>
      </c>
      <c r="E12" s="100">
        <v>0</v>
      </c>
    </row>
    <row r="13" spans="2:7" ht="15.75">
      <c r="B13" s="9">
        <f>SUM(B1:B12)</f>
        <v>306857520</v>
      </c>
      <c r="C13" s="9">
        <f>SUM(C1:C12)</f>
        <v>258074320</v>
      </c>
      <c r="D13" s="9">
        <f>SUM(D1:D12)</f>
        <v>258074320</v>
      </c>
      <c r="E13" s="9">
        <f>SUM(E1:E12)</f>
        <v>265174320</v>
      </c>
      <c r="F13" s="9">
        <v>1088180480</v>
      </c>
      <c r="G13" s="9"/>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 N. ZEBA</dc:creator>
  <cp:keywords/>
  <dc:description/>
  <cp:lastModifiedBy>Augustin N. ZEBA</cp:lastModifiedBy>
  <dcterms:created xsi:type="dcterms:W3CDTF">2017-11-27T08:11:40Z</dcterms:created>
  <dcterms:modified xsi:type="dcterms:W3CDTF">2017-11-30T13:33:06Z</dcterms:modified>
  <cp:category/>
  <cp:version/>
  <cp:contentType/>
  <cp:contentStatus/>
</cp:coreProperties>
</file>