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20115" windowHeight="7995" activeTab="0"/>
  </bookViews>
  <sheets>
    <sheet name="Inndicators" sheetId="1" r:id="rId1"/>
  </sheets>
  <definedNames>
    <definedName name="_xlnm.Print_Titles" localSheetId="0">'Inndicators'!$A:$B</definedName>
  </definedNames>
  <calcPr calcId="145621"/>
</workbook>
</file>

<file path=xl/comments1.xml><?xml version="1.0" encoding="utf-8"?>
<comments xmlns="http://schemas.openxmlformats.org/spreadsheetml/2006/main">
  <authors>
    <author>Straehler-Pohl, Kai GIZ</author>
  </authors>
  <commentList>
    <comment ref="O10" authorId="0">
      <text>
        <r>
          <rPr>
            <b/>
            <sz val="9"/>
            <rFont val="Tahoma"/>
            <family val="2"/>
          </rPr>
          <t>Straehler-Pohl, Kai GIZ:</t>
        </r>
        <r>
          <rPr>
            <sz val="9"/>
            <rFont val="Tahoma"/>
            <family val="2"/>
          </rPr>
          <t xml:space="preserve">
latest available 2012: 83$</t>
        </r>
      </text>
    </comment>
  </commentList>
</comments>
</file>

<file path=xl/sharedStrings.xml><?xml version="1.0" encoding="utf-8"?>
<sst xmlns="http://schemas.openxmlformats.org/spreadsheetml/2006/main" count="53" uniqueCount="42">
  <si>
    <t>Poverty rate (NPL)</t>
  </si>
  <si>
    <t>Poverty Rate (1.25 USD)</t>
  </si>
  <si>
    <t>Urbanization</t>
  </si>
  <si>
    <t>DAH/THE %</t>
  </si>
  <si>
    <t>nurses/midwives per 1,000 pop</t>
  </si>
  <si>
    <t>ETH</t>
  </si>
  <si>
    <t>KEN</t>
  </si>
  <si>
    <t xml:space="preserve">ZAF </t>
  </si>
  <si>
    <t>SLE</t>
  </si>
  <si>
    <t>TZA</t>
  </si>
  <si>
    <t>ZAM</t>
  </si>
  <si>
    <t>Adult literacy</t>
  </si>
  <si>
    <t>GDP pc (PPP)</t>
  </si>
  <si>
    <t xml:space="preserve">OOPS/THE% </t>
  </si>
  <si>
    <t>THE pc (PPP)</t>
  </si>
  <si>
    <t>U5MR (per 1000)</t>
  </si>
  <si>
    <t>MMR (per 100,000)</t>
  </si>
  <si>
    <t>Equity (U5MR Q1/Q5)</t>
  </si>
  <si>
    <t>n/a</t>
  </si>
  <si>
    <t>Key Economic, Social and Health indicators of participating and case study countries</t>
  </si>
  <si>
    <t>Source</t>
  </si>
  <si>
    <t>Pacticipating countries</t>
  </si>
  <si>
    <t>Case study countries</t>
  </si>
  <si>
    <t>WHO</t>
  </si>
  <si>
    <t>WB</t>
  </si>
  <si>
    <t>WB:</t>
  </si>
  <si>
    <t>World Bank Development Inidcator Database</t>
  </si>
  <si>
    <t>http://data.worldbank.org/indicator</t>
  </si>
  <si>
    <t>WHO:</t>
  </si>
  <si>
    <t>World Health Organization Global Health Observatory</t>
  </si>
  <si>
    <t>http://apps.who.int/gho/data/node.main</t>
  </si>
  <si>
    <r>
      <t>GHA</t>
    </r>
    <r>
      <rPr>
        <vertAlign val="superscript"/>
        <sz val="10"/>
        <color theme="1"/>
        <rFont val="Calibri"/>
        <family val="2"/>
        <scheme val="minor"/>
      </rPr>
      <t>1</t>
    </r>
  </si>
  <si>
    <r>
      <t>PHI</t>
    </r>
    <r>
      <rPr>
        <vertAlign val="superscript"/>
        <sz val="10"/>
        <color theme="1"/>
        <rFont val="Calibri"/>
        <family val="2"/>
        <scheme val="minor"/>
      </rPr>
      <t>2</t>
    </r>
  </si>
  <si>
    <r>
      <t>TUR</t>
    </r>
    <r>
      <rPr>
        <vertAlign val="superscript"/>
        <sz val="10"/>
        <color theme="1"/>
        <rFont val="Calibri"/>
        <family val="2"/>
        <scheme val="minor"/>
      </rPr>
      <t>3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</si>
  <si>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GHA: Key UHC reforms (NHIS) were started in 2003. Data is given for the nearest year available.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</si>
  <si>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PHI: In the Philippines, UHC reforms have been more gradual, without a clear start year. The most recent data has therefore been selected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</si>
  <si>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TUR: Major UHC reforms (Health Transition Program) were started in 2004. Data is given for the nearest year available.</t>
    </r>
  </si>
  <si>
    <t>Data sources</t>
  </si>
  <si>
    <t>Selection of years for participant countries:</t>
  </si>
  <si>
    <t>Selection of years for case study countries</t>
  </si>
  <si>
    <t>Data for the latest available year by country is cited.</t>
  </si>
  <si>
    <t>For details of individual reforms, please refer to the reading materials found on your USB memory sticks.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</si>
</sst>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$-409]* #,##0.00_ ;_-[$$-409]* \-#,##0.00\ ;_-[$$-409]* &quot;-&quot;??_ ;_-@_ "/>
    <numFmt numFmtId="165" formatCode="0.0%"/>
    <numFmt numFmtId="166" formatCode="_-[$$-409]* #,##0_ ;_-[$$-409]* \-#,##0\ ;_-[$$-409]* &quot;-&quot;??_ ;_-@_ "/>
  </numFmts>
  <fonts count="10">
    <font>
      <sz val="10"/>
      <color theme="1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4" fillId="0" borderId="0" xfId="0" applyFont="1" quotePrefix="1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9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9" fontId="4" fillId="0" borderId="1" xfId="2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21" applyFont="1"/>
    <xf numFmtId="0" fontId="7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10" fontId="4" fillId="0" borderId="2" xfId="0" applyNumberFormat="1" applyFont="1" applyBorder="1" applyAlignment="1">
      <alignment vertical="center" wrapText="1"/>
    </xf>
    <xf numFmtId="9" fontId="4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9" fontId="4" fillId="0" borderId="2" xfId="2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1" fontId="4" fillId="0" borderId="6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/>
    <xf numFmtId="1" fontId="4" fillId="0" borderId="8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5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/>
    <xf numFmtId="0" fontId="7" fillId="0" borderId="0" xfId="0" applyFont="1"/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worldbank.org/indicator" TargetMode="External" /><Relationship Id="rId2" Type="http://schemas.openxmlformats.org/officeDocument/2006/relationships/hyperlink" Target="http://apps.who.int/gho/data/node.main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3" sqref="A3"/>
      <selection pane="bottomRight" activeCell="A31" sqref="A31"/>
    </sheetView>
  </sheetViews>
  <sheetFormatPr defaultColWidth="11.421875" defaultRowHeight="12.75"/>
  <cols>
    <col min="1" max="3" width="11.421875" style="1" customWidth="1"/>
    <col min="4" max="4" width="5.00390625" style="1" bestFit="1" customWidth="1"/>
    <col min="5" max="5" width="11.421875" style="1" customWidth="1"/>
    <col min="6" max="6" width="5.00390625" style="1" bestFit="1" customWidth="1"/>
    <col min="7" max="7" width="11.421875" style="1" customWidth="1"/>
    <col min="8" max="8" width="5.00390625" style="1" bestFit="1" customWidth="1"/>
    <col min="9" max="9" width="11.421875" style="1" customWidth="1"/>
    <col min="10" max="10" width="5.00390625" style="1" bestFit="1" customWidth="1"/>
    <col min="11" max="11" width="11.421875" style="1" customWidth="1"/>
    <col min="12" max="12" width="5.00390625" style="1" bestFit="1" customWidth="1"/>
    <col min="13" max="13" width="11.421875" style="1" customWidth="1"/>
    <col min="14" max="14" width="5.00390625" style="1" bestFit="1" customWidth="1"/>
    <col min="15" max="15" width="11.421875" style="1" customWidth="1"/>
    <col min="16" max="16" width="5.00390625" style="1" bestFit="1" customWidth="1"/>
    <col min="17" max="17" width="11.7109375" style="1" bestFit="1" customWidth="1"/>
    <col min="18" max="18" width="5.00390625" style="2" bestFit="1" customWidth="1"/>
    <col min="19" max="19" width="11.421875" style="1" customWidth="1"/>
    <col min="20" max="21" width="6.421875" style="1" customWidth="1"/>
    <col min="22" max="16384" width="11.421875" style="1" customWidth="1"/>
  </cols>
  <sheetData>
    <row r="1" spans="1:21" ht="12.75" customHeight="1">
      <c r="A1" s="14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 customHeight="1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 customHeight="1">
      <c r="A3" s="29"/>
      <c r="B3" s="30"/>
      <c r="C3" s="45" t="s">
        <v>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5" t="s">
        <v>22</v>
      </c>
      <c r="P3" s="46"/>
      <c r="Q3" s="46"/>
      <c r="R3" s="46"/>
      <c r="S3" s="46"/>
      <c r="T3" s="47"/>
      <c r="U3" s="26"/>
    </row>
    <row r="4" spans="1:21" ht="15.75" thickBot="1">
      <c r="A4" s="40"/>
      <c r="B4" s="41"/>
      <c r="C4" s="36" t="s">
        <v>5</v>
      </c>
      <c r="D4" s="22"/>
      <c r="E4" s="37" t="s">
        <v>6</v>
      </c>
      <c r="F4" s="22"/>
      <c r="G4" s="37" t="s">
        <v>8</v>
      </c>
      <c r="H4" s="22"/>
      <c r="I4" s="37" t="s">
        <v>7</v>
      </c>
      <c r="J4" s="22"/>
      <c r="K4" s="37" t="s">
        <v>9</v>
      </c>
      <c r="L4" s="22"/>
      <c r="M4" s="37" t="s">
        <v>10</v>
      </c>
      <c r="N4" s="24"/>
      <c r="O4" s="36" t="s">
        <v>31</v>
      </c>
      <c r="P4" s="22"/>
      <c r="Q4" s="37" t="s">
        <v>32</v>
      </c>
      <c r="R4" s="22"/>
      <c r="S4" s="42" t="s">
        <v>33</v>
      </c>
      <c r="T4" s="41"/>
      <c r="U4" s="38" t="s">
        <v>20</v>
      </c>
    </row>
    <row r="5" spans="1:21" ht="12.75">
      <c r="A5" s="43" t="s">
        <v>12</v>
      </c>
      <c r="B5" s="44"/>
      <c r="C5" s="31">
        <v>1240</v>
      </c>
      <c r="D5" s="32">
        <v>2012</v>
      </c>
      <c r="E5" s="33">
        <v>2140</v>
      </c>
      <c r="F5" s="32">
        <v>2012</v>
      </c>
      <c r="G5" s="33">
        <v>1610</v>
      </c>
      <c r="H5" s="32">
        <v>2012</v>
      </c>
      <c r="I5" s="33">
        <v>11930</v>
      </c>
      <c r="J5" s="32">
        <v>2012</v>
      </c>
      <c r="K5" s="33">
        <v>1670</v>
      </c>
      <c r="L5" s="32">
        <v>2012</v>
      </c>
      <c r="M5" s="33">
        <v>2880</v>
      </c>
      <c r="N5" s="34">
        <v>2012</v>
      </c>
      <c r="O5" s="31">
        <v>2060</v>
      </c>
      <c r="P5" s="32">
        <v>2004</v>
      </c>
      <c r="Q5" s="33">
        <v>6170</v>
      </c>
      <c r="R5" s="32">
        <v>2012</v>
      </c>
      <c r="S5" s="33">
        <v>10150</v>
      </c>
      <c r="T5" s="34">
        <v>2004</v>
      </c>
      <c r="U5" s="35" t="s">
        <v>24</v>
      </c>
    </row>
    <row r="6" spans="1:21" ht="12.75">
      <c r="A6" s="48" t="s">
        <v>0</v>
      </c>
      <c r="B6" s="49"/>
      <c r="C6" s="17">
        <v>0.296</v>
      </c>
      <c r="D6" s="5">
        <v>2011</v>
      </c>
      <c r="E6" s="6">
        <v>0.459</v>
      </c>
      <c r="F6" s="5">
        <v>2005</v>
      </c>
      <c r="G6" s="6">
        <v>0.529</v>
      </c>
      <c r="H6" s="5">
        <v>2011</v>
      </c>
      <c r="I6" s="6">
        <v>0.23</v>
      </c>
      <c r="J6" s="5">
        <v>2006</v>
      </c>
      <c r="K6" s="6">
        <v>0.282</v>
      </c>
      <c r="L6" s="5">
        <v>2012</v>
      </c>
      <c r="M6" s="6">
        <v>0.605</v>
      </c>
      <c r="N6" s="16">
        <v>2010</v>
      </c>
      <c r="O6" s="17">
        <v>0.285</v>
      </c>
      <c r="P6" s="5">
        <v>2006</v>
      </c>
      <c r="Q6" s="6">
        <v>0.252</v>
      </c>
      <c r="R6" s="5">
        <v>2012</v>
      </c>
      <c r="S6" s="7">
        <v>0.256</v>
      </c>
      <c r="T6" s="16">
        <v>2004</v>
      </c>
      <c r="U6" s="27" t="s">
        <v>24</v>
      </c>
    </row>
    <row r="7" spans="1:21" ht="12.75">
      <c r="A7" s="48" t="s">
        <v>1</v>
      </c>
      <c r="B7" s="49"/>
      <c r="C7" s="17">
        <v>0.307</v>
      </c>
      <c r="D7" s="5">
        <v>2011</v>
      </c>
      <c r="E7" s="6">
        <v>0.434</v>
      </c>
      <c r="F7" s="5">
        <v>2005</v>
      </c>
      <c r="G7" s="6">
        <v>0.517</v>
      </c>
      <c r="H7" s="5">
        <v>2011</v>
      </c>
      <c r="I7" s="6">
        <v>0.139</v>
      </c>
      <c r="J7" s="5">
        <v>2009</v>
      </c>
      <c r="K7" s="6">
        <v>0.679</v>
      </c>
      <c r="L7" s="5">
        <v>2007</v>
      </c>
      <c r="M7" s="6">
        <v>0.745</v>
      </c>
      <c r="N7" s="16">
        <v>2010</v>
      </c>
      <c r="O7" s="17">
        <v>0.286</v>
      </c>
      <c r="P7" s="5">
        <v>2006</v>
      </c>
      <c r="Q7" s="6">
        <v>0.184</v>
      </c>
      <c r="R7" s="5">
        <v>2009</v>
      </c>
      <c r="S7" s="7">
        <v>0.024</v>
      </c>
      <c r="T7" s="16">
        <v>2004</v>
      </c>
      <c r="U7" s="27" t="s">
        <v>24</v>
      </c>
    </row>
    <row r="8" spans="1:21" ht="12.75">
      <c r="A8" s="48" t="s">
        <v>2</v>
      </c>
      <c r="B8" s="49"/>
      <c r="C8" s="18">
        <v>0.17</v>
      </c>
      <c r="D8" s="5">
        <v>2012</v>
      </c>
      <c r="E8" s="8">
        <v>0.24</v>
      </c>
      <c r="F8" s="5">
        <v>2012</v>
      </c>
      <c r="G8" s="8">
        <v>0.4</v>
      </c>
      <c r="H8" s="5">
        <v>2012</v>
      </c>
      <c r="I8" s="8">
        <v>0.62</v>
      </c>
      <c r="J8" s="5">
        <v>2012</v>
      </c>
      <c r="K8" s="8">
        <v>0.272</v>
      </c>
      <c r="L8" s="5">
        <v>2012</v>
      </c>
      <c r="M8" s="8">
        <v>0.396</v>
      </c>
      <c r="N8" s="16">
        <v>2012</v>
      </c>
      <c r="O8" s="18">
        <v>0.47</v>
      </c>
      <c r="P8" s="5">
        <v>2004</v>
      </c>
      <c r="Q8" s="8">
        <v>0.491</v>
      </c>
      <c r="R8" s="5">
        <v>2012</v>
      </c>
      <c r="S8" s="7">
        <v>0.664</v>
      </c>
      <c r="T8" s="16">
        <v>2004</v>
      </c>
      <c r="U8" s="27" t="s">
        <v>24</v>
      </c>
    </row>
    <row r="9" spans="1:21" ht="12.75">
      <c r="A9" s="48" t="s">
        <v>11</v>
      </c>
      <c r="B9" s="49"/>
      <c r="C9" s="18">
        <v>0.39</v>
      </c>
      <c r="D9" s="5">
        <v>2007</v>
      </c>
      <c r="E9" s="8">
        <v>0.72</v>
      </c>
      <c r="F9" s="5">
        <v>2007</v>
      </c>
      <c r="G9" s="8">
        <v>0.43</v>
      </c>
      <c r="H9" s="5">
        <v>2011</v>
      </c>
      <c r="I9" s="8">
        <v>0.93</v>
      </c>
      <c r="J9" s="5">
        <v>2011</v>
      </c>
      <c r="K9" s="8">
        <v>0.68</v>
      </c>
      <c r="L9" s="5">
        <v>2010</v>
      </c>
      <c r="M9" s="8">
        <v>0.61</v>
      </c>
      <c r="N9" s="16">
        <v>2007</v>
      </c>
      <c r="O9" s="18">
        <v>0.71</v>
      </c>
      <c r="P9" s="5">
        <v>2010</v>
      </c>
      <c r="Q9" s="8">
        <v>0.95</v>
      </c>
      <c r="R9" s="5">
        <v>2008</v>
      </c>
      <c r="S9" s="7">
        <v>0.87</v>
      </c>
      <c r="T9" s="16">
        <v>2004</v>
      </c>
      <c r="U9" s="27" t="s">
        <v>24</v>
      </c>
    </row>
    <row r="10" spans="1:21" ht="12.75">
      <c r="A10" s="48" t="s">
        <v>14</v>
      </c>
      <c r="B10" s="49"/>
      <c r="C10" s="19">
        <v>43.7</v>
      </c>
      <c r="D10" s="5">
        <v>2012</v>
      </c>
      <c r="E10" s="9">
        <v>83.5</v>
      </c>
      <c r="F10" s="5">
        <v>2012</v>
      </c>
      <c r="G10" s="9">
        <v>204.9</v>
      </c>
      <c r="H10" s="5">
        <v>2012</v>
      </c>
      <c r="I10" s="9">
        <v>982.3</v>
      </c>
      <c r="J10" s="5">
        <v>2012</v>
      </c>
      <c r="K10" s="9">
        <v>108.7</v>
      </c>
      <c r="L10" s="5">
        <v>2012</v>
      </c>
      <c r="M10" s="9">
        <v>112</v>
      </c>
      <c r="N10" s="16">
        <v>2012</v>
      </c>
      <c r="O10" s="19">
        <v>26</v>
      </c>
      <c r="P10" s="5">
        <v>2004</v>
      </c>
      <c r="Q10" s="9">
        <v>202.5</v>
      </c>
      <c r="R10" s="5">
        <v>2012</v>
      </c>
      <c r="S10" s="9">
        <v>297</v>
      </c>
      <c r="T10" s="16">
        <v>2004</v>
      </c>
      <c r="U10" s="27" t="s">
        <v>23</v>
      </c>
    </row>
    <row r="11" spans="1:21" ht="12.75">
      <c r="A11" s="48" t="s">
        <v>13</v>
      </c>
      <c r="B11" s="49"/>
      <c r="C11" s="20">
        <f>0.799*0.516</f>
        <v>0.41228400000000004</v>
      </c>
      <c r="D11" s="5">
        <v>2012</v>
      </c>
      <c r="E11" s="10">
        <f>0.769*0.619</f>
        <v>0.476011</v>
      </c>
      <c r="F11" s="5">
        <v>2012</v>
      </c>
      <c r="G11" s="10">
        <f>0.914*0.834</f>
        <v>0.762276</v>
      </c>
      <c r="H11" s="5">
        <v>2012</v>
      </c>
      <c r="I11" s="10">
        <f>0.138*0.521</f>
        <v>0.071898</v>
      </c>
      <c r="J11" s="5">
        <v>2012</v>
      </c>
      <c r="K11" s="10">
        <f>0.523*0.607</f>
        <v>0.317461</v>
      </c>
      <c r="L11" s="5">
        <v>2012</v>
      </c>
      <c r="M11" s="10">
        <f>0.667*0.359</f>
        <v>0.239453</v>
      </c>
      <c r="N11" s="16">
        <v>2012</v>
      </c>
      <c r="O11" s="20">
        <f>0.64*0.381</f>
        <v>0.24384</v>
      </c>
      <c r="P11" s="5">
        <v>2004</v>
      </c>
      <c r="Q11" s="10">
        <f>0.835*0.623</f>
        <v>0.520205</v>
      </c>
      <c r="R11" s="5">
        <v>2012</v>
      </c>
      <c r="S11" s="10">
        <f>0.669*0.288</f>
        <v>0.192672</v>
      </c>
      <c r="T11" s="16">
        <v>2004</v>
      </c>
      <c r="U11" s="27" t="s">
        <v>23</v>
      </c>
    </row>
    <row r="12" spans="1:21" ht="12.75">
      <c r="A12" s="48" t="s">
        <v>3</v>
      </c>
      <c r="B12" s="49"/>
      <c r="C12" s="20">
        <v>0.503</v>
      </c>
      <c r="D12" s="5">
        <v>2012</v>
      </c>
      <c r="E12" s="10">
        <v>0.423</v>
      </c>
      <c r="F12" s="5">
        <v>2012</v>
      </c>
      <c r="G12" s="10">
        <v>0.132</v>
      </c>
      <c r="H12" s="5">
        <v>2012</v>
      </c>
      <c r="I12" s="10">
        <v>0.018</v>
      </c>
      <c r="J12" s="5">
        <v>2012</v>
      </c>
      <c r="K12" s="10">
        <v>0.377</v>
      </c>
      <c r="L12" s="5">
        <v>2012</v>
      </c>
      <c r="M12" s="10">
        <v>0.323</v>
      </c>
      <c r="N12" s="16">
        <v>2012</v>
      </c>
      <c r="O12" s="20">
        <v>0.214</v>
      </c>
      <c r="P12" s="5">
        <v>2004</v>
      </c>
      <c r="Q12" s="10">
        <v>0.018</v>
      </c>
      <c r="R12" s="5">
        <v>2012</v>
      </c>
      <c r="S12" s="10">
        <v>0.001</v>
      </c>
      <c r="T12" s="16">
        <v>2004</v>
      </c>
      <c r="U12" s="27" t="s">
        <v>23</v>
      </c>
    </row>
    <row r="13" spans="1:21" ht="12.75" customHeight="1">
      <c r="A13" s="50" t="s">
        <v>4</v>
      </c>
      <c r="B13" s="51"/>
      <c r="C13" s="15">
        <v>0.25</v>
      </c>
      <c r="D13" s="5">
        <v>2009</v>
      </c>
      <c r="E13" s="4">
        <v>0.76</v>
      </c>
      <c r="F13" s="5">
        <v>2011</v>
      </c>
      <c r="G13" s="4">
        <v>0.17</v>
      </c>
      <c r="H13" s="5">
        <v>2010</v>
      </c>
      <c r="I13" s="4">
        <v>4.76</v>
      </c>
      <c r="J13" s="5">
        <v>2012</v>
      </c>
      <c r="K13" s="4">
        <v>0.24</v>
      </c>
      <c r="L13" s="5">
        <v>2006</v>
      </c>
      <c r="M13" s="4">
        <v>0.74</v>
      </c>
      <c r="N13" s="16">
        <v>2009</v>
      </c>
      <c r="O13" s="15">
        <v>0.95</v>
      </c>
      <c r="P13" s="5">
        <v>2004</v>
      </c>
      <c r="Q13" s="4">
        <v>5.8</v>
      </c>
      <c r="R13" s="5">
        <v>2004</v>
      </c>
      <c r="S13" s="4">
        <v>1.78</v>
      </c>
      <c r="T13" s="16">
        <v>2004</v>
      </c>
      <c r="U13" s="27" t="s">
        <v>23</v>
      </c>
    </row>
    <row r="14" spans="1:21" ht="12.75">
      <c r="A14" s="54" t="s">
        <v>16</v>
      </c>
      <c r="B14" s="55"/>
      <c r="C14" s="15">
        <v>420</v>
      </c>
      <c r="D14" s="5">
        <v>2013</v>
      </c>
      <c r="E14" s="4">
        <v>400</v>
      </c>
      <c r="F14" s="5">
        <v>2013</v>
      </c>
      <c r="G14" s="4">
        <v>1100</v>
      </c>
      <c r="H14" s="5">
        <v>2013</v>
      </c>
      <c r="I14" s="4">
        <v>140</v>
      </c>
      <c r="J14" s="5">
        <v>2013</v>
      </c>
      <c r="K14" s="4">
        <v>410</v>
      </c>
      <c r="L14" s="5">
        <v>2013</v>
      </c>
      <c r="M14" s="4">
        <v>280</v>
      </c>
      <c r="N14" s="16">
        <v>2013</v>
      </c>
      <c r="O14" s="15">
        <v>470</v>
      </c>
      <c r="P14" s="5">
        <v>2005</v>
      </c>
      <c r="Q14" s="4">
        <v>120</v>
      </c>
      <c r="R14" s="5">
        <v>2013</v>
      </c>
      <c r="S14" s="4">
        <v>27</v>
      </c>
      <c r="T14" s="25">
        <v>2005</v>
      </c>
      <c r="U14" s="27" t="s">
        <v>23</v>
      </c>
    </row>
    <row r="15" spans="1:21" ht="12.75">
      <c r="A15" s="54" t="s">
        <v>15</v>
      </c>
      <c r="B15" s="55"/>
      <c r="C15" s="15">
        <v>65</v>
      </c>
      <c r="D15" s="5">
        <v>2012</v>
      </c>
      <c r="E15" s="4">
        <v>73</v>
      </c>
      <c r="F15" s="5">
        <v>2012</v>
      </c>
      <c r="G15" s="4">
        <v>182</v>
      </c>
      <c r="H15" s="5">
        <v>2012</v>
      </c>
      <c r="I15" s="4">
        <v>45</v>
      </c>
      <c r="J15" s="5">
        <v>2012</v>
      </c>
      <c r="K15" s="4">
        <v>54</v>
      </c>
      <c r="L15" s="5">
        <v>2012</v>
      </c>
      <c r="M15" s="4">
        <v>89</v>
      </c>
      <c r="N15" s="16">
        <v>2012</v>
      </c>
      <c r="O15" s="15">
        <v>88</v>
      </c>
      <c r="P15" s="5">
        <v>2005</v>
      </c>
      <c r="Q15" s="4">
        <v>30</v>
      </c>
      <c r="R15" s="5">
        <v>2012</v>
      </c>
      <c r="S15" s="4">
        <v>24</v>
      </c>
      <c r="T15" s="25">
        <v>2005</v>
      </c>
      <c r="U15" s="27" t="s">
        <v>23</v>
      </c>
    </row>
    <row r="16" spans="1:21" ht="12.75" customHeight="1" thickBot="1">
      <c r="A16" s="52" t="s">
        <v>17</v>
      </c>
      <c r="B16" s="53"/>
      <c r="C16" s="21">
        <f>136/83.9</f>
        <v>1.6209773539928485</v>
      </c>
      <c r="D16" s="22">
        <v>2011</v>
      </c>
      <c r="E16" s="23">
        <f>96.9/69</f>
        <v>1.4043478260869566</v>
      </c>
      <c r="F16" s="22">
        <v>2008</v>
      </c>
      <c r="G16" s="23">
        <f>211.7/144.4</f>
        <v>1.4660664819944598</v>
      </c>
      <c r="H16" s="22">
        <v>2008</v>
      </c>
      <c r="I16" s="23" t="s">
        <v>18</v>
      </c>
      <c r="J16" s="22" t="s">
        <v>18</v>
      </c>
      <c r="K16" s="23">
        <f>103.6/84.3</f>
        <v>1.228944246737841</v>
      </c>
      <c r="L16" s="22">
        <v>2010</v>
      </c>
      <c r="M16" s="23">
        <f>123.8/108.4</f>
        <v>1.1420664206642066</v>
      </c>
      <c r="N16" s="24">
        <v>2007</v>
      </c>
      <c r="O16" s="21">
        <f>128.2/87.6</f>
        <v>1.4634703196347032</v>
      </c>
      <c r="P16" s="22">
        <v>2003</v>
      </c>
      <c r="Q16" s="23">
        <f>58.6/17.1</f>
        <v>3.4269005847953213</v>
      </c>
      <c r="R16" s="22">
        <v>2008</v>
      </c>
      <c r="S16" s="23">
        <f>80/22.4</f>
        <v>3.5714285714285716</v>
      </c>
      <c r="T16" s="24">
        <v>2003</v>
      </c>
      <c r="U16" s="28" t="s">
        <v>23</v>
      </c>
    </row>
    <row r="18" ht="12.75">
      <c r="A18" s="39" t="s">
        <v>38</v>
      </c>
    </row>
    <row r="19" ht="12.75">
      <c r="A19" s="1" t="s">
        <v>40</v>
      </c>
    </row>
    <row r="21" ht="12.75">
      <c r="A21" s="39" t="s">
        <v>39</v>
      </c>
    </row>
    <row r="22" ht="15">
      <c r="A22" s="1" t="s">
        <v>34</v>
      </c>
    </row>
    <row r="23" ht="15">
      <c r="A23" s="1" t="s">
        <v>35</v>
      </c>
    </row>
    <row r="24" ht="15">
      <c r="A24" s="3" t="s">
        <v>36</v>
      </c>
    </row>
    <row r="26" ht="12.75">
      <c r="A26" s="39" t="s">
        <v>37</v>
      </c>
    </row>
    <row r="27" spans="1:8" ht="12.75">
      <c r="A27" s="1" t="s">
        <v>25</v>
      </c>
      <c r="B27" s="1" t="s">
        <v>26</v>
      </c>
      <c r="H27" s="13" t="s">
        <v>27</v>
      </c>
    </row>
    <row r="28" spans="1:8" ht="12.75">
      <c r="A28" s="1" t="s">
        <v>28</v>
      </c>
      <c r="B28" s="1" t="s">
        <v>29</v>
      </c>
      <c r="H28" s="13" t="s">
        <v>30</v>
      </c>
    </row>
    <row r="30" ht="12.75">
      <c r="A30" s="1" t="s">
        <v>41</v>
      </c>
    </row>
  </sheetData>
  <mergeCells count="16">
    <mergeCell ref="A13:B13"/>
    <mergeCell ref="A16:B16"/>
    <mergeCell ref="A15:B15"/>
    <mergeCell ref="A14:B14"/>
    <mergeCell ref="A12:B12"/>
    <mergeCell ref="A10:B10"/>
    <mergeCell ref="A11:B11"/>
    <mergeCell ref="A8:B8"/>
    <mergeCell ref="A9:B9"/>
    <mergeCell ref="A6:B6"/>
    <mergeCell ref="A7:B7"/>
    <mergeCell ref="A4:B4"/>
    <mergeCell ref="S4:T4"/>
    <mergeCell ref="A5:B5"/>
    <mergeCell ref="C3:N3"/>
    <mergeCell ref="O3:T3"/>
  </mergeCells>
  <hyperlinks>
    <hyperlink ref="H27" r:id="rId1" display="http://data.worldbank.org/indicator"/>
    <hyperlink ref="H28" r:id="rId2" display="http://apps.who.int/gho/data/node.main"/>
  </hyperlinks>
  <printOptions/>
  <pageMargins left="0.7086614173228347" right="0.7086614173228347" top="0.7874015748031497" bottom="0.7874015748031497" header="0.31496062992125984" footer="0.31496062992125984"/>
  <pageSetup horizontalDpi="1200" verticalDpi="1200" orientation="landscape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Straehler-Pohl, Kai GIZ</dc:creator>
  <cp:keywords/>
  <dc:description/>
  <cp:lastModifiedBy>Kai Straehler-Pohl</cp:lastModifiedBy>
  <cp:lastPrinted>2014-07-08T08:35:29Z</cp:lastPrinted>
  <dcterms:created xsi:type="dcterms:W3CDTF">2014-06-21T11:28:49Z</dcterms:created>
  <dcterms:modified xsi:type="dcterms:W3CDTF">2014-07-10T14:51:51Z</dcterms:modified>
  <cp:category/>
  <cp:version/>
  <cp:contentType/>
  <cp:contentStatus/>
</cp:coreProperties>
</file>